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Power Contracts\RS_2245 RFP and Unsolicited Offers\RFPs\2022\ETI Renewables RFP\RFP Documents\Final Documents Posted to External RFP Site\PDF to Post\"/>
    </mc:Choice>
  </mc:AlternateContent>
  <xr:revisionPtr revIDLastSave="0" documentId="8_{AA863C54-7610-443D-9F24-FCF089A8DF78}" xr6:coauthVersionLast="47" xr6:coauthVersionMax="47" xr10:uidLastSave="{00000000-0000-0000-0000-000000000000}"/>
  <bookViews>
    <workbookView xWindow="28680" yWindow="-120" windowWidth="29040" windowHeight="15840" xr2:uid="{3E8C460D-4687-40F2-877E-08270D42FF10}"/>
  </bookViews>
  <sheets>
    <sheet name="Variable PPA" sheetId="1" r:id="rId1"/>
    <sheet name="Indices Proposal"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7" i="2" l="1"/>
  <c r="J16" i="2"/>
  <c r="J15" i="2"/>
  <c r="J14" i="2"/>
  <c r="J13" i="2"/>
  <c r="J12" i="2"/>
  <c r="J11" i="2"/>
  <c r="J10" i="2"/>
  <c r="J9" i="2"/>
  <c r="J8" i="2"/>
  <c r="J7" i="2"/>
  <c r="J6" i="2"/>
  <c r="J5" i="2"/>
  <c r="J4" i="2"/>
  <c r="J3" i="2"/>
  <c r="J2" i="2"/>
  <c r="J38" i="1"/>
  <c r="I38" i="1"/>
  <c r="H38" i="1"/>
  <c r="G38" i="1"/>
  <c r="F38" i="1"/>
  <c r="E38" i="1"/>
  <c r="B38" i="1"/>
  <c r="Q31" i="1"/>
  <c r="D31" i="1"/>
  <c r="R31" i="1" s="1"/>
  <c r="C31" i="1"/>
  <c r="O31" i="1" s="1"/>
  <c r="D30" i="1"/>
  <c r="R30" i="1" s="1"/>
  <c r="C30" i="1"/>
  <c r="K30" i="1" s="1"/>
  <c r="O29" i="1"/>
  <c r="N29" i="1"/>
  <c r="D29" i="1"/>
  <c r="C29" i="1"/>
  <c r="K29" i="1" s="1"/>
  <c r="R28" i="1"/>
  <c r="D28" i="1"/>
  <c r="Q28" i="1" s="1"/>
  <c r="C28" i="1"/>
  <c r="O28" i="1" s="1"/>
  <c r="K27" i="1"/>
  <c r="D27" i="1"/>
  <c r="R27" i="1" s="1"/>
  <c r="C27" i="1"/>
  <c r="O27" i="1" s="1"/>
  <c r="O25" i="1"/>
  <c r="N25" i="1"/>
  <c r="K25" i="1"/>
  <c r="D25" i="1"/>
  <c r="R25" i="1" s="1"/>
  <c r="C25" i="1"/>
  <c r="K24" i="1"/>
  <c r="D24" i="1"/>
  <c r="R24" i="1" s="1"/>
  <c r="C24" i="1"/>
  <c r="O24" i="1" s="1"/>
  <c r="Q23" i="1"/>
  <c r="N23" i="1"/>
  <c r="D23" i="1"/>
  <c r="R23" i="1" s="1"/>
  <c r="C23" i="1"/>
  <c r="Q22" i="1"/>
  <c r="D22" i="1"/>
  <c r="C22" i="1"/>
  <c r="O22" i="1" s="1"/>
  <c r="D20" i="1"/>
  <c r="R20" i="1" s="1"/>
  <c r="C20" i="1"/>
  <c r="K20" i="1" s="1"/>
  <c r="O18" i="1"/>
  <c r="N18" i="1"/>
  <c r="D18" i="1"/>
  <c r="R18" i="1" s="1"/>
  <c r="C18" i="1"/>
  <c r="K18" i="1" s="1"/>
  <c r="D16" i="1"/>
  <c r="Q16" i="1" s="1"/>
  <c r="C16" i="1"/>
  <c r="O16" i="1" s="1"/>
  <c r="K15" i="1"/>
  <c r="D15" i="1"/>
  <c r="R15" i="1" s="1"/>
  <c r="C15" i="1"/>
  <c r="O15" i="1" s="1"/>
  <c r="O13" i="1"/>
  <c r="N13" i="1"/>
  <c r="K13" i="1"/>
  <c r="D13" i="1"/>
  <c r="R13" i="1" s="1"/>
  <c r="C13" i="1"/>
  <c r="K11" i="1"/>
  <c r="D11" i="1"/>
  <c r="R11" i="1" s="1"/>
  <c r="C11" i="1"/>
  <c r="O11" i="1" s="1"/>
  <c r="Q10" i="1"/>
  <c r="N10" i="1"/>
  <c r="K10" i="1"/>
  <c r="D10" i="1"/>
  <c r="R10" i="1" s="1"/>
  <c r="C10" i="1"/>
  <c r="O10" i="1" s="1"/>
  <c r="Q9" i="1"/>
  <c r="D9" i="1"/>
  <c r="C9" i="1"/>
  <c r="O9" i="1" s="1"/>
  <c r="Q7" i="1"/>
  <c r="D7" i="1"/>
  <c r="R7" i="1" s="1"/>
  <c r="C7" i="1"/>
  <c r="K7" i="1" s="1"/>
  <c r="L23" i="1" l="1"/>
  <c r="L13" i="1"/>
  <c r="P13" i="1" s="1"/>
  <c r="M7" i="1"/>
  <c r="R9" i="1"/>
  <c r="Q13" i="1"/>
  <c r="N15" i="1"/>
  <c r="K16" i="1"/>
  <c r="R22" i="1"/>
  <c r="O23" i="1"/>
  <c r="L24" i="1"/>
  <c r="P24" i="1" s="1"/>
  <c r="Q25" i="1"/>
  <c r="N27" i="1"/>
  <c r="K28" i="1"/>
  <c r="D38" i="1"/>
  <c r="M9" i="1" s="1"/>
  <c r="S9" i="1" s="1"/>
  <c r="C38" i="1"/>
  <c r="N7" i="1"/>
  <c r="K9" i="1"/>
  <c r="Q18" i="1"/>
  <c r="N20" i="1"/>
  <c r="K22" i="1"/>
  <c r="L28" i="1"/>
  <c r="P28" i="1" s="1"/>
  <c r="Q29" i="1"/>
  <c r="N30" i="1"/>
  <c r="K31" i="1"/>
  <c r="O7" i="1"/>
  <c r="L9" i="1"/>
  <c r="P9" i="1" s="1"/>
  <c r="N11" i="1"/>
  <c r="O20" i="1"/>
  <c r="L22" i="1"/>
  <c r="P22" i="1" s="1"/>
  <c r="N24" i="1"/>
  <c r="R29" i="1"/>
  <c r="O30" i="1"/>
  <c r="L31" i="1"/>
  <c r="P31" i="1" s="1"/>
  <c r="N38" i="1"/>
  <c r="Q15" i="1"/>
  <c r="N16" i="1"/>
  <c r="Q27" i="1"/>
  <c r="N28" i="1"/>
  <c r="N9" i="1"/>
  <c r="Q20" i="1"/>
  <c r="N22" i="1"/>
  <c r="K23" i="1"/>
  <c r="Q30" i="1"/>
  <c r="N31" i="1"/>
  <c r="R16" i="1"/>
  <c r="Q11" i="1"/>
  <c r="Q24" i="1"/>
  <c r="S7" i="1" l="1"/>
  <c r="P23" i="1"/>
  <c r="M16" i="1"/>
  <c r="S16" i="1" s="1"/>
  <c r="M24" i="1"/>
  <c r="S24" i="1" s="1"/>
  <c r="L27" i="1"/>
  <c r="P27" i="1" s="1"/>
  <c r="L15" i="1"/>
  <c r="P15" i="1" s="1"/>
  <c r="L30" i="1"/>
  <c r="P30" i="1" s="1"/>
  <c r="L20" i="1"/>
  <c r="P20" i="1" s="1"/>
  <c r="L37" i="1"/>
  <c r="L10" i="1"/>
  <c r="P10" i="1" s="1"/>
  <c r="L36" i="1"/>
  <c r="L29" i="1"/>
  <c r="P29" i="1" s="1"/>
  <c r="L18" i="1"/>
  <c r="P18" i="1" s="1"/>
  <c r="L35" i="1"/>
  <c r="L25" i="1"/>
  <c r="P25" i="1" s="1"/>
  <c r="L7" i="1"/>
  <c r="L34" i="1"/>
  <c r="K38" i="1"/>
  <c r="Q38" i="1"/>
  <c r="M20" i="1"/>
  <c r="S20" i="1" s="1"/>
  <c r="M23" i="1"/>
  <c r="S23" i="1" s="1"/>
  <c r="M10" i="1"/>
  <c r="S10" i="1" s="1"/>
  <c r="M18" i="1"/>
  <c r="S18" i="1" s="1"/>
  <c r="M25" i="1"/>
  <c r="S25" i="1" s="1"/>
  <c r="M13" i="1"/>
  <c r="S13" i="1" s="1"/>
  <c r="M31" i="1"/>
  <c r="S31" i="1" s="1"/>
  <c r="M27" i="1"/>
  <c r="S27" i="1" s="1"/>
  <c r="M15" i="1"/>
  <c r="S15" i="1" s="1"/>
  <c r="M22" i="1"/>
  <c r="S22" i="1" s="1"/>
  <c r="M30" i="1"/>
  <c r="S30" i="1" s="1"/>
  <c r="O38" i="1"/>
  <c r="M29" i="1"/>
  <c r="S29" i="1" s="1"/>
  <c r="M28" i="1"/>
  <c r="S28" i="1" s="1"/>
  <c r="L16" i="1"/>
  <c r="P16" i="1" s="1"/>
  <c r="M11" i="1"/>
  <c r="S11" i="1" s="1"/>
  <c r="L11" i="1"/>
  <c r="P11" i="1" s="1"/>
  <c r="R38" i="1"/>
  <c r="M38" i="1" l="1"/>
  <c r="P7" i="1"/>
  <c r="P38" i="1" s="1"/>
  <c r="L38" i="1"/>
  <c r="S38" i="1"/>
</calcChain>
</file>

<file path=xl/sharedStrings.xml><?xml version="1.0" encoding="utf-8"?>
<sst xmlns="http://schemas.openxmlformats.org/spreadsheetml/2006/main" count="164" uniqueCount="78">
  <si>
    <t>Solar PPA Cost Components</t>
  </si>
  <si>
    <t>Solar Only Total
(Base Price)</t>
  </si>
  <si>
    <t>Solar + Battery Option 1 ( __ MW)</t>
  </si>
  <si>
    <t>Solar + Battery Option 2 ( __ MW)</t>
  </si>
  <si>
    <t>Solar + Battery Option 3 ( __ MW)</t>
  </si>
  <si>
    <t>% Increase from Base to Cap</t>
  </si>
  <si>
    <t>COMPONENT PRICING REQUIRED</t>
  </si>
  <si>
    <t>Generation Equipment &amp; Tech.</t>
  </si>
  <si>
    <t>Solar PV Modules</t>
  </si>
  <si>
    <t>$</t>
  </si>
  <si>
    <t>PV System Mechanical &amp; Elec. Equip.</t>
  </si>
  <si>
    <t xml:space="preserve">Racking </t>
  </si>
  <si>
    <t>Inverter/Transformer Skids</t>
  </si>
  <si>
    <t>Other (Combiner Boxes, etc.)</t>
  </si>
  <si>
    <t>Instrumentation &amp; Controls</t>
  </si>
  <si>
    <t xml:space="preserve">PV System Data Acquisition </t>
  </si>
  <si>
    <t>Medium Voltage Collection System</t>
  </si>
  <si>
    <t>Wiring - AC  / Terminations</t>
  </si>
  <si>
    <t>MV substation</t>
  </si>
  <si>
    <t>Site Work</t>
  </si>
  <si>
    <t>Site Work / Roads / Fencing</t>
  </si>
  <si>
    <t>Labor Cost</t>
  </si>
  <si>
    <t>Construction labor</t>
  </si>
  <si>
    <t>Transmission Cost</t>
  </si>
  <si>
    <t>Interconnection facilities</t>
  </si>
  <si>
    <t>Estimated Network Upgrades (NU) Cost</t>
  </si>
  <si>
    <t>Estimated Stand-Alone Network Upgrades (SANU) Cost</t>
  </si>
  <si>
    <t xml:space="preserve">Transmission Owner Interconnection Facility (TOIF) Cost </t>
  </si>
  <si>
    <t>Other Work and Costs</t>
  </si>
  <si>
    <t>Engineering</t>
  </si>
  <si>
    <t>Permitting</t>
  </si>
  <si>
    <t xml:space="preserve">Other Items / Contingency </t>
  </si>
  <si>
    <t>Indirects</t>
  </si>
  <si>
    <t>Balance of Plant</t>
  </si>
  <si>
    <t>Land Purchase Cost / Price (if applicable)</t>
  </si>
  <si>
    <t>Battery Energy Storage System (BESS) - (if applicable)</t>
  </si>
  <si>
    <t>Batteries</t>
  </si>
  <si>
    <t>Inverter/Transformer Skids (if applicable)</t>
  </si>
  <si>
    <t>Enclosures</t>
  </si>
  <si>
    <t>Balance of System</t>
  </si>
  <si>
    <t>Total Acquisition Cost</t>
  </si>
  <si>
    <t>Option: Direct Buried Cable Management System (We may or may not elect to exercise these numbers in the evaluation process)</t>
  </si>
  <si>
    <t>Itemized price of the Project's cable management system (e.g., CAB-style, direct buried) included in the proposal</t>
  </si>
  <si>
    <t>If the cable management system included in the proposal is not direct buried, itemized price to substitute a direct buried system meeting Scope Book terms</t>
  </si>
  <si>
    <t>Itemized estimated annual O&amp;M cost (nominal $/yr) for the Project/site (including vegetation management) with the cable management system proposed</t>
  </si>
  <si>
    <t>If the cable management system included in the proposal is not direct buried, itemized estimated annual O&amp;M price (nominal $/yr) for the Project/site (including vegetation management) for a direct buried system meeting Scope Book requirements</t>
  </si>
  <si>
    <t>Notes:</t>
  </si>
  <si>
    <t>Component</t>
  </si>
  <si>
    <t>Index Percent of Variable Price</t>
  </si>
  <si>
    <t>SPT: Polysilicon, China, CPCIP</t>
  </si>
  <si>
    <t>SPT: 2.0mm Coating PV Glass (RMB)</t>
  </si>
  <si>
    <t>SPM: Galvanized Sheet, Midwest</t>
  </si>
  <si>
    <t xml:space="preserve">Note: Should either be 100% or 0%. </t>
  </si>
  <si>
    <t>All cost should be provided in nominal $/MWh</t>
  </si>
  <si>
    <r>
      <t>Solar Only Total
(Capped Price)</t>
    </r>
    <r>
      <rPr>
        <b/>
        <vertAlign val="superscript"/>
        <sz val="9"/>
        <color theme="1"/>
        <rFont val="Arial"/>
        <family val="2"/>
      </rPr>
      <t>1</t>
    </r>
  </si>
  <si>
    <t>Solar Only Total
(Expected Price)</t>
  </si>
  <si>
    <t>Solar Only Total Variable Price (Base Price)</t>
  </si>
  <si>
    <t>Solar Only Total Variable Price (Expected Price)</t>
  </si>
  <si>
    <t xml:space="preserve">Solar Only Total Fixed Price </t>
  </si>
  <si>
    <t>% of Total Cost
(Base Price)</t>
  </si>
  <si>
    <t>% of Total Cost
(Expected Price)</t>
  </si>
  <si>
    <t>Fixed % of Base Price</t>
  </si>
  <si>
    <t>Variable % of Base Price</t>
  </si>
  <si>
    <t>Variable Weight (Base Price)</t>
  </si>
  <si>
    <t>Fixed % of Expected Price</t>
  </si>
  <si>
    <t>Variable % of Expected Price</t>
  </si>
  <si>
    <t>Variable Weight (Expected Price)</t>
  </si>
  <si>
    <t>1) The total cap price should not exceed 10% of the expected price.</t>
  </si>
  <si>
    <t>Proposed Basis or Mechanism for Variable Price Adjusments (e.g., Index)</t>
  </si>
  <si>
    <r>
      <t>Assumed date for final date determination</t>
    </r>
    <r>
      <rPr>
        <b/>
        <vertAlign val="superscript"/>
        <sz val="10"/>
        <rFont val="Arial"/>
        <family val="2"/>
      </rPr>
      <t>2</t>
    </r>
  </si>
  <si>
    <t xml:space="preserve">Provide price of proposed bases or mechanism in determining Base Price (e.g., Index price)  </t>
  </si>
  <si>
    <t xml:space="preserve">Provide price of basis or mechanism in determining Expected Price (e.g., Index price)  </t>
  </si>
  <si>
    <r>
      <t>Index Percent of Variable Price</t>
    </r>
    <r>
      <rPr>
        <b/>
        <vertAlign val="superscript"/>
        <sz val="10"/>
        <rFont val="Arial"/>
        <family val="2"/>
      </rPr>
      <t>3</t>
    </r>
  </si>
  <si>
    <t>2) Based on the target dates provided in the RFP, the proposed project timeline, and the milestone provided in column C for final price determination, and should be used in determining the "expected price" in Variable BOT tab.</t>
  </si>
  <si>
    <t>3) Provide the percentage of the variable price applicable to the proposed mechanism. Multilpe mechanisms may be applicable to a component, but the total percentage applied to a component must equal 100%.</t>
  </si>
  <si>
    <t xml:space="preserve">If a variable price structure is proposed, Bidder must propose a cap on the total purchase price (i.e., the fixed plus final variable price), the baseline cost estimate for each variable cost component at the time of proposal submission ("base price"), the projected cost estimate for each such component at the time when the variable price will become final and not subject to change ("expected price"), and the basis or mechanism for any adjustment to a variable cost component.  The expected price should based on variable cost components becoming final at the time of full mobilization (unless a specificed earlier date or milestone is proposed on the "Indices Proposal" tab).  </t>
  </si>
  <si>
    <r>
      <t>Proposed Milestone for final price determination (e.g., Full mobilization to commence civil and electrical works)</t>
    </r>
    <r>
      <rPr>
        <b/>
        <vertAlign val="superscript"/>
        <sz val="10"/>
        <rFont val="Arial"/>
        <family val="2"/>
      </rPr>
      <t>1</t>
    </r>
  </si>
  <si>
    <t>1) Milestone must be at full mobilization or earlier.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</si>
</sst>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11" x14ac:knownFonts="1">
    <font>
      <sz val="10"/>
      <name val="Arial"/>
    </font>
    <font>
      <b/>
      <sz val="16"/>
      <color theme="1"/>
      <name val="Calibri"/>
      <family val="2"/>
      <scheme val="minor"/>
    </font>
    <font>
      <b/>
      <sz val="9"/>
      <color theme="1"/>
      <name val="Arial"/>
      <family val="2"/>
    </font>
    <font>
      <b/>
      <sz val="11"/>
      <name val="Arial"/>
      <family val="2"/>
    </font>
    <font>
      <sz val="9"/>
      <color theme="1"/>
      <name val="Arial"/>
      <family val="2"/>
    </font>
    <font>
      <sz val="10"/>
      <name val="Arial"/>
      <family val="2"/>
    </font>
    <font>
      <b/>
      <sz val="10"/>
      <name val="Arial"/>
      <family val="2"/>
    </font>
    <font>
      <i/>
      <sz val="10"/>
      <name val="Arial"/>
      <family val="2"/>
    </font>
    <font>
      <b/>
      <vertAlign val="superscript"/>
      <sz val="10"/>
      <name val="Arial"/>
      <family val="2"/>
    </font>
    <font>
      <b/>
      <vertAlign val="superscript"/>
      <sz val="9"/>
      <color theme="1"/>
      <name val="Arial"/>
      <family val="2"/>
    </font>
    <font>
      <sz val="11"/>
      <name val="Arial"/>
      <family val="2"/>
    </font>
  </fonts>
  <fills count="8">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lightGray"/>
    </fill>
    <fill>
      <patternFill patternType="solid">
        <fgColor theme="2" tint="-9.9978637043366805E-2"/>
        <bgColor indexed="64"/>
      </patternFill>
    </fill>
    <fill>
      <patternFill patternType="solid">
        <fgColor rgb="FFFF0000"/>
        <bgColor indexed="64"/>
      </patternFill>
    </fill>
    <fill>
      <patternFill patternType="solid">
        <fgColor rgb="FFFFFFFF"/>
        <bgColor indexed="64"/>
      </patternFill>
    </fill>
  </fills>
  <borders count="1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s>
  <cellStyleXfs count="3">
    <xf numFmtId="0" fontId="0" fillId="0" borderId="0"/>
    <xf numFmtId="44" fontId="5" fillId="0" borderId="0" applyFont="0" applyFill="0" applyBorder="0" applyAlignment="0" applyProtection="0"/>
    <xf numFmtId="9" fontId="5" fillId="0" borderId="0" applyFont="0" applyFill="0" applyBorder="0" applyAlignment="0" applyProtection="0"/>
  </cellStyleXfs>
  <cellXfs count="68">
    <xf numFmtId="0" fontId="0" fillId="0" borderId="0" xfId="0"/>
    <xf numFmtId="0" fontId="0" fillId="2" borderId="0" xfId="0" applyFill="1" applyProtection="1">
      <protection locked="0"/>
    </xf>
    <xf numFmtId="0" fontId="1" fillId="2" borderId="4" xfId="0" applyFont="1" applyFill="1" applyBorder="1" applyProtection="1">
      <protection locked="0"/>
    </xf>
    <xf numFmtId="0" fontId="1" fillId="2" borderId="5" xfId="0" applyFont="1" applyFill="1" applyBorder="1" applyProtection="1">
      <protection locked="0"/>
    </xf>
    <xf numFmtId="10" fontId="1" fillId="2" borderId="5" xfId="0" applyNumberFormat="1" applyFont="1" applyFill="1" applyBorder="1" applyProtection="1">
      <protection locked="0"/>
    </xf>
    <xf numFmtId="0" fontId="1" fillId="2" borderId="6" xfId="0" applyFont="1" applyFill="1" applyBorder="1" applyProtection="1">
      <protection locked="0"/>
    </xf>
    <xf numFmtId="0" fontId="2" fillId="2" borderId="7" xfId="0" applyFont="1" applyFill="1" applyBorder="1" applyAlignment="1" applyProtection="1">
      <alignment horizontal="center" vertical="center" wrapText="1"/>
      <protection locked="0"/>
    </xf>
    <xf numFmtId="0" fontId="2" fillId="3" borderId="8" xfId="0" applyFont="1" applyFill="1" applyBorder="1" applyAlignment="1" applyProtection="1">
      <alignment horizontal="center" vertical="center" wrapText="1"/>
      <protection locked="0"/>
    </xf>
    <xf numFmtId="0" fontId="2" fillId="3" borderId="9" xfId="0" applyFont="1" applyFill="1" applyBorder="1" applyAlignment="1" applyProtection="1">
      <alignment horizontal="center" vertical="center" wrapText="1"/>
      <protection locked="0"/>
    </xf>
    <xf numFmtId="0" fontId="2" fillId="2" borderId="9" xfId="0" applyFont="1" applyFill="1" applyBorder="1" applyAlignment="1" applyProtection="1">
      <alignment horizontal="center" vertical="center" wrapText="1"/>
      <protection locked="0"/>
    </xf>
    <xf numFmtId="10" fontId="2" fillId="2" borderId="9" xfId="0" applyNumberFormat="1" applyFont="1" applyFill="1" applyBorder="1" applyAlignment="1" applyProtection="1">
      <alignment horizontal="center" vertical="center" wrapText="1"/>
      <protection locked="0"/>
    </xf>
    <xf numFmtId="0" fontId="2" fillId="2" borderId="4" xfId="0" applyFont="1" applyFill="1" applyBorder="1" applyAlignment="1">
      <alignment vertical="center"/>
    </xf>
    <xf numFmtId="0" fontId="4" fillId="2" borderId="8" xfId="0" applyFont="1" applyFill="1" applyBorder="1" applyAlignment="1" applyProtection="1">
      <alignment vertical="center" wrapText="1"/>
      <protection locked="0"/>
    </xf>
    <xf numFmtId="0" fontId="4" fillId="2" borderId="6" xfId="0" applyFont="1" applyFill="1" applyBorder="1" applyAlignment="1" applyProtection="1">
      <alignment vertical="center" wrapText="1"/>
      <protection locked="0"/>
    </xf>
    <xf numFmtId="0" fontId="4" fillId="2" borderId="4" xfId="0" applyFont="1" applyFill="1" applyBorder="1" applyAlignment="1">
      <alignment horizontal="left" vertical="center" wrapText="1" indent="1"/>
    </xf>
    <xf numFmtId="164" fontId="4" fillId="2" borderId="11" xfId="0" applyNumberFormat="1" applyFont="1" applyFill="1" applyBorder="1" applyAlignment="1" applyProtection="1">
      <alignment vertical="center" wrapText="1"/>
      <protection locked="0"/>
    </xf>
    <xf numFmtId="164" fontId="4" fillId="2" borderId="6" xfId="0" applyNumberFormat="1" applyFont="1" applyFill="1" applyBorder="1" applyAlignment="1" applyProtection="1">
      <alignment vertical="center" wrapText="1"/>
      <protection locked="0"/>
    </xf>
    <xf numFmtId="0" fontId="2" fillId="2" borderId="4" xfId="0" applyFont="1" applyFill="1" applyBorder="1" applyAlignment="1">
      <alignment horizontal="left" vertical="center" wrapText="1"/>
    </xf>
    <xf numFmtId="164" fontId="4" fillId="4" borderId="11" xfId="0" applyNumberFormat="1" applyFont="1" applyFill="1" applyBorder="1" applyAlignment="1" applyProtection="1">
      <alignment vertical="center" wrapText="1"/>
      <protection locked="0"/>
    </xf>
    <xf numFmtId="164" fontId="4" fillId="4" borderId="6" xfId="0" applyNumberFormat="1" applyFont="1" applyFill="1" applyBorder="1" applyAlignment="1" applyProtection="1">
      <alignment vertical="center" wrapText="1"/>
      <protection locked="0"/>
    </xf>
    <xf numFmtId="0" fontId="2" fillId="5" borderId="4" xfId="0" applyFont="1" applyFill="1" applyBorder="1" applyAlignment="1">
      <alignment horizontal="right" vertical="center" wrapText="1"/>
    </xf>
    <xf numFmtId="164" fontId="2" fillId="5" borderId="11" xfId="1" applyNumberFormat="1" applyFont="1" applyFill="1" applyBorder="1" applyAlignment="1" applyProtection="1">
      <alignment vertical="center" wrapText="1"/>
    </xf>
    <xf numFmtId="164" fontId="2" fillId="5" borderId="6" xfId="1" applyNumberFormat="1" applyFont="1" applyFill="1" applyBorder="1" applyAlignment="1" applyProtection="1">
      <alignment vertical="center" wrapText="1"/>
    </xf>
    <xf numFmtId="10" fontId="2" fillId="5" borderId="6" xfId="1" applyNumberFormat="1" applyFont="1" applyFill="1" applyBorder="1" applyAlignment="1" applyProtection="1">
      <alignment vertical="center" wrapText="1"/>
    </xf>
    <xf numFmtId="0" fontId="0" fillId="2" borderId="12" xfId="0" applyFill="1" applyBorder="1"/>
    <xf numFmtId="10" fontId="0" fillId="2" borderId="0" xfId="0" applyNumberFormat="1" applyFill="1" applyProtection="1">
      <protection locked="0"/>
    </xf>
    <xf numFmtId="0" fontId="0" fillId="2" borderId="13" xfId="0" applyFill="1" applyBorder="1" applyProtection="1">
      <protection locked="0"/>
    </xf>
    <xf numFmtId="0" fontId="2" fillId="2" borderId="7" xfId="0" applyFont="1" applyFill="1" applyBorder="1" applyAlignment="1">
      <alignment vertical="center"/>
    </xf>
    <xf numFmtId="0" fontId="0" fillId="2" borderId="2" xfId="0" applyFill="1" applyBorder="1" applyProtection="1">
      <protection locked="0"/>
    </xf>
    <xf numFmtId="0" fontId="0" fillId="2" borderId="3" xfId="0" applyFill="1" applyBorder="1" applyProtection="1">
      <protection locked="0"/>
    </xf>
    <xf numFmtId="10" fontId="0" fillId="2" borderId="3" xfId="0" applyNumberFormat="1" applyFill="1" applyBorder="1" applyProtection="1">
      <protection locked="0"/>
    </xf>
    <xf numFmtId="0" fontId="4" fillId="0" borderId="11" xfId="0" applyFont="1" applyBorder="1" applyAlignment="1">
      <alignment horizontal="left" vertical="center" wrapText="1" indent="1"/>
    </xf>
    <xf numFmtId="0" fontId="4" fillId="0" borderId="8" xfId="0" applyFont="1" applyBorder="1" applyAlignment="1" applyProtection="1">
      <alignment vertical="center" wrapText="1"/>
      <protection locked="0"/>
    </xf>
    <xf numFmtId="0" fontId="4" fillId="0" borderId="9" xfId="0" applyFont="1" applyBorder="1" applyAlignment="1" applyProtection="1">
      <alignment vertical="center" wrapText="1"/>
      <protection locked="0"/>
    </xf>
    <xf numFmtId="10" fontId="4" fillId="0" borderId="9" xfId="0" applyNumberFormat="1" applyFont="1" applyBorder="1" applyAlignment="1" applyProtection="1">
      <alignment vertical="center" wrapText="1"/>
      <protection locked="0"/>
    </xf>
    <xf numFmtId="0" fontId="4" fillId="0" borderId="11" xfId="0" applyFont="1" applyBorder="1" applyAlignment="1" applyProtection="1">
      <alignment vertical="center" wrapText="1"/>
      <protection locked="0"/>
    </xf>
    <xf numFmtId="0" fontId="4" fillId="0" borderId="6" xfId="0" applyFont="1" applyBorder="1" applyAlignment="1" applyProtection="1">
      <alignment vertical="center" wrapText="1"/>
      <protection locked="0"/>
    </xf>
    <xf numFmtId="10" fontId="4" fillId="0" borderId="6" xfId="0" applyNumberFormat="1" applyFont="1" applyBorder="1" applyAlignment="1" applyProtection="1">
      <alignment vertical="center" wrapText="1"/>
      <protection locked="0"/>
    </xf>
    <xf numFmtId="0" fontId="6" fillId="0" borderId="7" xfId="0" applyFont="1" applyBorder="1" applyAlignment="1">
      <alignment vertical="center"/>
    </xf>
    <xf numFmtId="0" fontId="6" fillId="0" borderId="9" xfId="0" applyFont="1" applyBorder="1" applyAlignment="1">
      <alignment horizontal="center" vertical="center" wrapText="1"/>
    </xf>
    <xf numFmtId="0" fontId="6" fillId="0" borderId="7" xfId="0" applyFont="1" applyBorder="1" applyAlignment="1">
      <alignment horizontal="left" vertical="center" wrapText="1"/>
    </xf>
    <xf numFmtId="0" fontId="6" fillId="0" borderId="8" xfId="0" applyFont="1" applyBorder="1" applyAlignment="1">
      <alignment horizontal="center" vertical="center" wrapText="1"/>
    </xf>
    <xf numFmtId="0" fontId="5" fillId="0" borderId="0" xfId="0" applyFont="1"/>
    <xf numFmtId="0" fontId="0" fillId="0" borderId="12" xfId="0" applyBorder="1"/>
    <xf numFmtId="9" fontId="0" fillId="0" borderId="13" xfId="2" applyFont="1" applyBorder="1"/>
    <xf numFmtId="0" fontId="5" fillId="0" borderId="12" xfId="0" applyFont="1" applyBorder="1"/>
    <xf numFmtId="9" fontId="0" fillId="6" borderId="14" xfId="2" applyFont="1" applyFill="1" applyBorder="1" applyAlignment="1">
      <alignment horizontal="center"/>
    </xf>
    <xf numFmtId="0" fontId="0" fillId="0" borderId="13" xfId="0" applyBorder="1"/>
    <xf numFmtId="0" fontId="5" fillId="0" borderId="4" xfId="0" applyFont="1" applyBorder="1"/>
    <xf numFmtId="9" fontId="0" fillId="6" borderId="11" xfId="2" applyFont="1" applyFill="1" applyBorder="1" applyAlignment="1">
      <alignment horizontal="center"/>
    </xf>
    <xf numFmtId="0" fontId="7" fillId="0" borderId="0" xfId="0" applyFont="1"/>
    <xf numFmtId="9" fontId="5" fillId="0" borderId="0" xfId="2" applyFont="1" applyBorder="1" applyAlignment="1">
      <alignment horizontal="center"/>
    </xf>
    <xf numFmtId="0" fontId="0" fillId="0" borderId="4" xfId="0" applyBorder="1"/>
    <xf numFmtId="0" fontId="0" fillId="0" borderId="5" xfId="0" applyBorder="1"/>
    <xf numFmtId="0" fontId="0" fillId="0" borderId="6" xfId="0" applyBorder="1"/>
    <xf numFmtId="0" fontId="2" fillId="7" borderId="9" xfId="0" applyFont="1" applyFill="1" applyBorder="1" applyAlignment="1" applyProtection="1">
      <alignment horizontal="center" vertical="center" wrapText="1"/>
      <protection locked="0"/>
    </xf>
    <xf numFmtId="10" fontId="4" fillId="2" borderId="6" xfId="0" applyNumberFormat="1" applyFont="1" applyFill="1" applyBorder="1" applyAlignment="1" applyProtection="1">
      <alignment vertical="center" wrapText="1"/>
      <protection locked="0"/>
    </xf>
    <xf numFmtId="10" fontId="4" fillId="2" borderId="6" xfId="2" applyNumberFormat="1" applyFont="1" applyFill="1" applyBorder="1" applyAlignment="1" applyProtection="1">
      <alignment vertical="center" wrapText="1"/>
      <protection locked="0"/>
    </xf>
    <xf numFmtId="10" fontId="2" fillId="5" borderId="6" xfId="2" applyNumberFormat="1" applyFont="1" applyFill="1" applyBorder="1" applyAlignment="1" applyProtection="1">
      <alignment vertical="center" wrapText="1"/>
    </xf>
    <xf numFmtId="0" fontId="6" fillId="0" borderId="10" xfId="0" applyFont="1" applyBorder="1" applyAlignment="1">
      <alignment vertical="center" wrapText="1"/>
    </xf>
    <xf numFmtId="0" fontId="1" fillId="2" borderId="1" xfId="0" applyFont="1" applyFill="1" applyBorder="1" applyAlignment="1" applyProtection="1">
      <alignment horizontal="center"/>
      <protection locked="0"/>
    </xf>
    <xf numFmtId="0" fontId="1" fillId="2" borderId="2" xfId="0" applyFont="1" applyFill="1" applyBorder="1" applyAlignment="1" applyProtection="1">
      <alignment horizontal="center"/>
      <protection locked="0"/>
    </xf>
    <xf numFmtId="0" fontId="1" fillId="2" borderId="3" xfId="0" applyFont="1" applyFill="1" applyBorder="1" applyAlignment="1" applyProtection="1">
      <alignment horizontal="center"/>
      <protection locked="0"/>
    </xf>
    <xf numFmtId="0" fontId="10" fillId="2" borderId="10" xfId="0" applyFont="1" applyFill="1" applyBorder="1" applyAlignment="1">
      <alignment horizontal="left" wrapText="1"/>
    </xf>
    <xf numFmtId="0" fontId="10" fillId="2" borderId="9" xfId="0" applyFont="1" applyFill="1" applyBorder="1" applyAlignment="1">
      <alignment horizontal="left" wrapText="1"/>
    </xf>
    <xf numFmtId="0" fontId="3" fillId="3" borderId="7" xfId="0" applyFont="1" applyFill="1" applyBorder="1" applyAlignment="1" applyProtection="1">
      <alignment horizontal="center" vertical="top"/>
      <protection locked="0"/>
    </xf>
    <xf numFmtId="0" fontId="3" fillId="3" borderId="10" xfId="0" applyFont="1" applyFill="1" applyBorder="1" applyAlignment="1" applyProtection="1">
      <alignment horizontal="center" vertical="top"/>
      <protection locked="0"/>
    </xf>
    <xf numFmtId="0" fontId="3" fillId="3" borderId="9" xfId="0" applyFont="1" applyFill="1" applyBorder="1" applyAlignment="1" applyProtection="1">
      <alignment horizontal="center" vertical="top"/>
      <protection locked="0"/>
    </xf>
  </cellXfs>
  <cellStyles count="3">
    <cellStyle name="Currency" xfId="1" builtinId="4"/>
    <cellStyle name="Normal" xfId="0" builtinId="0"/>
    <cellStyle name="Percent" xfId="2" builtinId="5"/>
  </cellStyles>
  <dxfs count="2">
    <dxf>
      <font>
        <color theme="9" tint="-0.499984740745262"/>
      </font>
      <fill>
        <patternFill>
          <bgColor theme="9" tint="0.39994506668294322"/>
        </patternFill>
      </fill>
    </dxf>
    <dxf>
      <font>
        <color theme="9" tint="-0.499984740745262"/>
      </font>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732080-32DF-46B9-B513-954E4CC6D20A}">
  <dimension ref="A1:S47"/>
  <sheetViews>
    <sheetView tabSelected="1" topLeftCell="A28" zoomScaleNormal="100" workbookViewId="0">
      <selection activeCell="A47" sqref="A47"/>
    </sheetView>
  </sheetViews>
  <sheetFormatPr defaultColWidth="8.77734375" defaultRowHeight="13.2" x14ac:dyDescent="0.25"/>
  <cols>
    <col min="1" max="1" width="58" style="1" customWidth="1"/>
    <col min="2" max="7" width="15.21875" style="1" customWidth="1"/>
    <col min="8" max="8" width="16" style="1" customWidth="1"/>
    <col min="9" max="10" width="15.77734375" style="1" customWidth="1"/>
    <col min="11" max="11" width="13.77734375" style="25" bestFit="1" customWidth="1"/>
    <col min="12" max="18" width="15.77734375" style="25" customWidth="1"/>
    <col min="19" max="19" width="15.77734375" style="1" customWidth="1"/>
    <col min="20" max="16384" width="8.77734375" style="1"/>
  </cols>
  <sheetData>
    <row r="1" spans="1:19" ht="21" customHeight="1" x14ac:dyDescent="0.4">
      <c r="A1" s="60" t="s">
        <v>0</v>
      </c>
      <c r="B1" s="61"/>
      <c r="C1" s="61"/>
      <c r="D1" s="61"/>
      <c r="E1" s="61"/>
      <c r="F1" s="61"/>
      <c r="G1" s="61"/>
      <c r="H1" s="61"/>
      <c r="I1" s="61"/>
      <c r="J1" s="61"/>
      <c r="K1" s="61"/>
      <c r="L1" s="61"/>
      <c r="M1" s="61"/>
      <c r="N1" s="61"/>
      <c r="O1" s="61"/>
      <c r="P1" s="61"/>
      <c r="Q1" s="61"/>
      <c r="R1" s="61"/>
      <c r="S1" s="62"/>
    </row>
    <row r="2" spans="1:19" ht="13.5" customHeight="1" thickBot="1" x14ac:dyDescent="0.45">
      <c r="A2" s="2"/>
      <c r="B2" s="3"/>
      <c r="C2" s="3"/>
      <c r="D2" s="3"/>
      <c r="E2" s="3"/>
      <c r="F2" s="3"/>
      <c r="G2" s="3"/>
      <c r="H2" s="3"/>
      <c r="I2" s="3"/>
      <c r="J2" s="3"/>
      <c r="K2" s="4"/>
      <c r="L2" s="4"/>
      <c r="M2" s="4"/>
      <c r="N2" s="4"/>
      <c r="O2" s="4"/>
      <c r="P2" s="4"/>
      <c r="Q2" s="4"/>
      <c r="R2" s="4"/>
      <c r="S2" s="5"/>
    </row>
    <row r="3" spans="1:19" ht="50.25" customHeight="1" thickBot="1" x14ac:dyDescent="0.3">
      <c r="A3" s="63" t="s">
        <v>75</v>
      </c>
      <c r="B3" s="63"/>
      <c r="C3" s="63"/>
      <c r="D3" s="63"/>
      <c r="E3" s="63"/>
      <c r="F3" s="63"/>
      <c r="G3" s="63"/>
      <c r="H3" s="63"/>
      <c r="I3" s="63"/>
      <c r="J3" s="63"/>
      <c r="K3" s="63"/>
      <c r="L3" s="63"/>
      <c r="M3" s="63"/>
      <c r="N3" s="63"/>
      <c r="O3" s="63"/>
      <c r="P3" s="63"/>
      <c r="Q3" s="63"/>
      <c r="R3" s="63"/>
      <c r="S3" s="64"/>
    </row>
    <row r="4" spans="1:19" ht="36" customHeight="1" thickBot="1" x14ac:dyDescent="0.3">
      <c r="A4" s="6" t="s">
        <v>53</v>
      </c>
      <c r="B4" s="7" t="s">
        <v>54</v>
      </c>
      <c r="C4" s="55" t="s">
        <v>1</v>
      </c>
      <c r="D4" s="55" t="s">
        <v>55</v>
      </c>
      <c r="E4" s="8" t="s">
        <v>56</v>
      </c>
      <c r="F4" s="8" t="s">
        <v>57</v>
      </c>
      <c r="G4" s="8" t="s">
        <v>58</v>
      </c>
      <c r="H4" s="8" t="s">
        <v>2</v>
      </c>
      <c r="I4" s="8" t="s">
        <v>3</v>
      </c>
      <c r="J4" s="8" t="s">
        <v>4</v>
      </c>
      <c r="K4" s="8" t="s">
        <v>5</v>
      </c>
      <c r="L4" s="10" t="s">
        <v>59</v>
      </c>
      <c r="M4" s="10" t="s">
        <v>60</v>
      </c>
      <c r="N4" s="10" t="s">
        <v>61</v>
      </c>
      <c r="O4" s="10" t="s">
        <v>62</v>
      </c>
      <c r="P4" s="9" t="s">
        <v>63</v>
      </c>
      <c r="Q4" s="10" t="s">
        <v>64</v>
      </c>
      <c r="R4" s="10" t="s">
        <v>65</v>
      </c>
      <c r="S4" s="9" t="s">
        <v>66</v>
      </c>
    </row>
    <row r="5" spans="1:19" ht="14.4" thickBot="1" x14ac:dyDescent="0.3">
      <c r="A5" s="65" t="s">
        <v>6</v>
      </c>
      <c r="B5" s="66"/>
      <c r="C5" s="66"/>
      <c r="D5" s="66"/>
      <c r="E5" s="66"/>
      <c r="F5" s="66"/>
      <c r="G5" s="66"/>
      <c r="H5" s="66"/>
      <c r="I5" s="66"/>
      <c r="J5" s="66"/>
      <c r="K5" s="66"/>
      <c r="L5" s="66"/>
      <c r="M5" s="66"/>
      <c r="N5" s="66"/>
      <c r="O5" s="66"/>
      <c r="P5" s="66"/>
      <c r="Q5" s="66"/>
      <c r="R5" s="66"/>
      <c r="S5" s="67"/>
    </row>
    <row r="6" spans="1:19" ht="13.8" thickBot="1" x14ac:dyDescent="0.3">
      <c r="A6" s="11" t="s">
        <v>7</v>
      </c>
      <c r="B6" s="12"/>
      <c r="C6" s="13"/>
      <c r="D6" s="13"/>
      <c r="E6" s="13"/>
      <c r="F6" s="13"/>
      <c r="G6" s="13"/>
      <c r="H6" s="13"/>
      <c r="I6" s="13"/>
      <c r="J6" s="13"/>
      <c r="K6" s="56"/>
      <c r="L6" s="56"/>
      <c r="M6" s="56"/>
      <c r="N6" s="56"/>
      <c r="O6" s="56"/>
      <c r="P6" s="56"/>
      <c r="Q6" s="56"/>
      <c r="R6" s="56"/>
      <c r="S6" s="13"/>
    </row>
    <row r="7" spans="1:19" ht="13.8" thickBot="1" x14ac:dyDescent="0.3">
      <c r="A7" s="14" t="s">
        <v>8</v>
      </c>
      <c r="B7" s="15">
        <v>33</v>
      </c>
      <c r="C7" s="16">
        <f>E7+G7</f>
        <v>30</v>
      </c>
      <c r="D7" s="16">
        <f>F7+G7</f>
        <v>32</v>
      </c>
      <c r="E7" s="16">
        <v>20</v>
      </c>
      <c r="F7" s="16">
        <v>22</v>
      </c>
      <c r="G7" s="16">
        <v>10</v>
      </c>
      <c r="H7" s="16" t="s">
        <v>9</v>
      </c>
      <c r="I7" s="16" t="s">
        <v>9</v>
      </c>
      <c r="J7" s="16" t="s">
        <v>9</v>
      </c>
      <c r="K7" s="56">
        <f>(B7-C7)/C7</f>
        <v>0.1</v>
      </c>
      <c r="L7" s="56">
        <f>C7/$C$38</f>
        <v>5.5555555555555552E-2</v>
      </c>
      <c r="M7" s="56">
        <f>D7/$D$38</f>
        <v>5.5555555555555552E-2</v>
      </c>
      <c r="N7" s="56">
        <f>G7/C7</f>
        <v>0.33333333333333331</v>
      </c>
      <c r="O7" s="56">
        <f>E7/C7</f>
        <v>0.66666666666666663</v>
      </c>
      <c r="P7" s="57">
        <f>L7*O7</f>
        <v>3.7037037037037035E-2</v>
      </c>
      <c r="Q7" s="56">
        <f>G7/D7</f>
        <v>0.3125</v>
      </c>
      <c r="R7" s="56">
        <f>F7/D7</f>
        <v>0.6875</v>
      </c>
      <c r="S7" s="57">
        <f>M7*R7</f>
        <v>3.8194444444444441E-2</v>
      </c>
    </row>
    <row r="8" spans="1:19" ht="13.8" thickBot="1" x14ac:dyDescent="0.3">
      <c r="A8" s="11" t="s">
        <v>10</v>
      </c>
      <c r="B8" s="15"/>
      <c r="C8" s="16"/>
      <c r="D8" s="16"/>
      <c r="E8" s="16"/>
      <c r="F8" s="16"/>
      <c r="G8" s="16"/>
      <c r="H8" s="16"/>
      <c r="I8" s="16"/>
      <c r="J8" s="16"/>
      <c r="K8" s="56"/>
      <c r="L8" s="56"/>
      <c r="M8" s="56"/>
      <c r="N8" s="56"/>
      <c r="O8" s="56"/>
      <c r="P8" s="57"/>
      <c r="Q8" s="56"/>
      <c r="R8" s="56"/>
      <c r="S8" s="57"/>
    </row>
    <row r="9" spans="1:19" ht="13.8" thickBot="1" x14ac:dyDescent="0.3">
      <c r="A9" s="14" t="s">
        <v>11</v>
      </c>
      <c r="B9" s="15">
        <v>33</v>
      </c>
      <c r="C9" s="16">
        <f>E9+G9</f>
        <v>30</v>
      </c>
      <c r="D9" s="16">
        <f>F9+G9</f>
        <v>32</v>
      </c>
      <c r="E9" s="16">
        <v>20</v>
      </c>
      <c r="F9" s="16">
        <v>22</v>
      </c>
      <c r="G9" s="16">
        <v>10</v>
      </c>
      <c r="H9" s="16" t="s">
        <v>9</v>
      </c>
      <c r="I9" s="16" t="s">
        <v>9</v>
      </c>
      <c r="J9" s="16" t="s">
        <v>9</v>
      </c>
      <c r="K9" s="56">
        <f>(B9-C9)/C9</f>
        <v>0.1</v>
      </c>
      <c r="L9" s="56">
        <f t="shared" ref="L9:L11" si="0">C9/$C$38</f>
        <v>5.5555555555555552E-2</v>
      </c>
      <c r="M9" s="56">
        <f t="shared" ref="M9:M31" si="1">D9/$D$38</f>
        <v>5.5555555555555552E-2</v>
      </c>
      <c r="N9" s="56">
        <f>G9/C9</f>
        <v>0.33333333333333331</v>
      </c>
      <c r="O9" s="56">
        <f>E9/C9</f>
        <v>0.66666666666666663</v>
      </c>
      <c r="P9" s="57">
        <f>L9*O9</f>
        <v>3.7037037037037035E-2</v>
      </c>
      <c r="Q9" s="56">
        <f>G9/D9</f>
        <v>0.3125</v>
      </c>
      <c r="R9" s="56">
        <f>F9/D9</f>
        <v>0.6875</v>
      </c>
      <c r="S9" s="57">
        <f>M9*R9</f>
        <v>3.8194444444444441E-2</v>
      </c>
    </row>
    <row r="10" spans="1:19" ht="13.8" thickBot="1" x14ac:dyDescent="0.3">
      <c r="A10" s="14" t="s">
        <v>12</v>
      </c>
      <c r="B10" s="15">
        <v>33</v>
      </c>
      <c r="C10" s="16">
        <f>E10+G10</f>
        <v>30</v>
      </c>
      <c r="D10" s="16">
        <f>F10+G10</f>
        <v>32</v>
      </c>
      <c r="E10" s="16">
        <v>20</v>
      </c>
      <c r="F10" s="16">
        <v>22</v>
      </c>
      <c r="G10" s="16">
        <v>10</v>
      </c>
      <c r="H10" s="16"/>
      <c r="I10" s="16"/>
      <c r="J10" s="16"/>
      <c r="K10" s="56">
        <f t="shared" ref="K10:K11" si="2">(B10-C10)/C10</f>
        <v>0.1</v>
      </c>
      <c r="L10" s="56">
        <f t="shared" si="0"/>
        <v>5.5555555555555552E-2</v>
      </c>
      <c r="M10" s="56">
        <f t="shared" si="1"/>
        <v>5.5555555555555552E-2</v>
      </c>
      <c r="N10" s="56">
        <f>G10/C10</f>
        <v>0.33333333333333331</v>
      </c>
      <c r="O10" s="56">
        <f>E10/C10</f>
        <v>0.66666666666666663</v>
      </c>
      <c r="P10" s="57">
        <f>L10*O10</f>
        <v>3.7037037037037035E-2</v>
      </c>
      <c r="Q10" s="56">
        <f>G10/D10</f>
        <v>0.3125</v>
      </c>
      <c r="R10" s="56">
        <f>F10/D10</f>
        <v>0.6875</v>
      </c>
      <c r="S10" s="57">
        <f>M10*R10</f>
        <v>3.8194444444444441E-2</v>
      </c>
    </row>
    <row r="11" spans="1:19" ht="13.8" thickBot="1" x14ac:dyDescent="0.3">
      <c r="A11" s="14" t="s">
        <v>13</v>
      </c>
      <c r="B11" s="15">
        <v>33</v>
      </c>
      <c r="C11" s="16">
        <f>E11+G11</f>
        <v>30</v>
      </c>
      <c r="D11" s="16">
        <f>F11+G11</f>
        <v>32</v>
      </c>
      <c r="E11" s="16">
        <v>20</v>
      </c>
      <c r="F11" s="16">
        <v>22</v>
      </c>
      <c r="G11" s="16">
        <v>10</v>
      </c>
      <c r="H11" s="16" t="s">
        <v>9</v>
      </c>
      <c r="I11" s="16" t="s">
        <v>9</v>
      </c>
      <c r="J11" s="16" t="s">
        <v>9</v>
      </c>
      <c r="K11" s="56">
        <f t="shared" si="2"/>
        <v>0.1</v>
      </c>
      <c r="L11" s="56">
        <f t="shared" si="0"/>
        <v>5.5555555555555552E-2</v>
      </c>
      <c r="M11" s="56">
        <f t="shared" si="1"/>
        <v>5.5555555555555552E-2</v>
      </c>
      <c r="N11" s="56">
        <f>G11/C11</f>
        <v>0.33333333333333331</v>
      </c>
      <c r="O11" s="56">
        <f>E11/C11</f>
        <v>0.66666666666666663</v>
      </c>
      <c r="P11" s="57">
        <f>L11*O11</f>
        <v>3.7037037037037035E-2</v>
      </c>
      <c r="Q11" s="56">
        <f>G11/D11</f>
        <v>0.3125</v>
      </c>
      <c r="R11" s="56">
        <f>F11/D11</f>
        <v>0.6875</v>
      </c>
      <c r="S11" s="57">
        <f>M11*R11</f>
        <v>3.8194444444444441E-2</v>
      </c>
    </row>
    <row r="12" spans="1:19" ht="13.8" thickBot="1" x14ac:dyDescent="0.3">
      <c r="A12" s="11" t="s">
        <v>14</v>
      </c>
      <c r="B12" s="15"/>
      <c r="C12" s="16"/>
      <c r="D12" s="16"/>
      <c r="E12" s="16"/>
      <c r="F12" s="16"/>
      <c r="G12" s="16"/>
      <c r="H12" s="16"/>
      <c r="I12" s="16"/>
      <c r="J12" s="16"/>
      <c r="K12" s="56"/>
      <c r="L12" s="56"/>
      <c r="M12" s="56"/>
      <c r="N12" s="56"/>
      <c r="O12" s="56"/>
      <c r="P12" s="57"/>
      <c r="Q12" s="56"/>
      <c r="R12" s="56"/>
      <c r="S12" s="57"/>
    </row>
    <row r="13" spans="1:19" ht="13.8" thickBot="1" x14ac:dyDescent="0.3">
      <c r="A13" s="14" t="s">
        <v>15</v>
      </c>
      <c r="B13" s="15">
        <v>33</v>
      </c>
      <c r="C13" s="16">
        <f>E13+G13</f>
        <v>30</v>
      </c>
      <c r="D13" s="16">
        <f>F13+G13</f>
        <v>32</v>
      </c>
      <c r="E13" s="16">
        <v>20</v>
      </c>
      <c r="F13" s="16">
        <v>22</v>
      </c>
      <c r="G13" s="16">
        <v>10</v>
      </c>
      <c r="H13" s="16" t="s">
        <v>9</v>
      </c>
      <c r="I13" s="16" t="s">
        <v>9</v>
      </c>
      <c r="J13" s="16" t="s">
        <v>9</v>
      </c>
      <c r="K13" s="56">
        <f>(B13-C13)/C13</f>
        <v>0.1</v>
      </c>
      <c r="L13" s="56">
        <f>C13/$C$38</f>
        <v>5.5555555555555552E-2</v>
      </c>
      <c r="M13" s="56">
        <f t="shared" si="1"/>
        <v>5.5555555555555552E-2</v>
      </c>
      <c r="N13" s="56">
        <f>G13/C13</f>
        <v>0.33333333333333331</v>
      </c>
      <c r="O13" s="56">
        <f>E13/C13</f>
        <v>0.66666666666666663</v>
      </c>
      <c r="P13" s="57">
        <f>L13*O13</f>
        <v>3.7037037037037035E-2</v>
      </c>
      <c r="Q13" s="56">
        <f>G13/D13</f>
        <v>0.3125</v>
      </c>
      <c r="R13" s="56">
        <f>F13/D13</f>
        <v>0.6875</v>
      </c>
      <c r="S13" s="57">
        <f>M13*R13</f>
        <v>3.8194444444444441E-2</v>
      </c>
    </row>
    <row r="14" spans="1:19" ht="13.8" thickBot="1" x14ac:dyDescent="0.3">
      <c r="A14" s="11" t="s">
        <v>16</v>
      </c>
      <c r="B14" s="15"/>
      <c r="C14" s="16"/>
      <c r="D14" s="16"/>
      <c r="E14" s="16"/>
      <c r="F14" s="16"/>
      <c r="G14" s="16"/>
      <c r="H14" s="16"/>
      <c r="I14" s="16"/>
      <c r="J14" s="16"/>
      <c r="K14" s="56"/>
      <c r="L14" s="56"/>
      <c r="M14" s="56"/>
      <c r="N14" s="56"/>
      <c r="O14" s="56"/>
      <c r="P14" s="57"/>
      <c r="Q14" s="56"/>
      <c r="R14" s="56"/>
      <c r="S14" s="57"/>
    </row>
    <row r="15" spans="1:19" ht="13.8" thickBot="1" x14ac:dyDescent="0.3">
      <c r="A15" s="14" t="s">
        <v>17</v>
      </c>
      <c r="B15" s="15">
        <v>33</v>
      </c>
      <c r="C15" s="16">
        <f>E15+G15</f>
        <v>30</v>
      </c>
      <c r="D15" s="16">
        <f t="shared" ref="D15:D31" si="3">F15+G15</f>
        <v>32</v>
      </c>
      <c r="E15" s="16">
        <v>20</v>
      </c>
      <c r="F15" s="16">
        <v>22</v>
      </c>
      <c r="G15" s="16">
        <v>10</v>
      </c>
      <c r="H15" s="16" t="s">
        <v>9</v>
      </c>
      <c r="I15" s="16" t="s">
        <v>9</v>
      </c>
      <c r="J15" s="16" t="s">
        <v>9</v>
      </c>
      <c r="K15" s="56">
        <f t="shared" ref="K15:K16" si="4">(B15-C15)/C15</f>
        <v>0.1</v>
      </c>
      <c r="L15" s="56">
        <f t="shared" ref="L15:L16" si="5">C15/$C$38</f>
        <v>5.5555555555555552E-2</v>
      </c>
      <c r="M15" s="56">
        <f t="shared" si="1"/>
        <v>5.5555555555555552E-2</v>
      </c>
      <c r="N15" s="56">
        <f>G15/C15</f>
        <v>0.33333333333333331</v>
      </c>
      <c r="O15" s="56">
        <f>E15/C15</f>
        <v>0.66666666666666663</v>
      </c>
      <c r="P15" s="57">
        <f>L15*O15</f>
        <v>3.7037037037037035E-2</v>
      </c>
      <c r="Q15" s="56">
        <f>G15/D15</f>
        <v>0.3125</v>
      </c>
      <c r="R15" s="56">
        <f>F15/D15</f>
        <v>0.6875</v>
      </c>
      <c r="S15" s="57">
        <f>M15*R15</f>
        <v>3.8194444444444441E-2</v>
      </c>
    </row>
    <row r="16" spans="1:19" ht="13.8" thickBot="1" x14ac:dyDescent="0.3">
      <c r="A16" s="14" t="s">
        <v>18</v>
      </c>
      <c r="B16" s="15">
        <v>33</v>
      </c>
      <c r="C16" s="16">
        <f>E16+G16</f>
        <v>30</v>
      </c>
      <c r="D16" s="16">
        <f t="shared" si="3"/>
        <v>32</v>
      </c>
      <c r="E16" s="16">
        <v>20</v>
      </c>
      <c r="F16" s="16">
        <v>22</v>
      </c>
      <c r="G16" s="16">
        <v>10</v>
      </c>
      <c r="H16" s="16" t="s">
        <v>9</v>
      </c>
      <c r="I16" s="16" t="s">
        <v>9</v>
      </c>
      <c r="J16" s="16" t="s">
        <v>9</v>
      </c>
      <c r="K16" s="56">
        <f t="shared" si="4"/>
        <v>0.1</v>
      </c>
      <c r="L16" s="56">
        <f t="shared" si="5"/>
        <v>5.5555555555555552E-2</v>
      </c>
      <c r="M16" s="56">
        <f t="shared" si="1"/>
        <v>5.5555555555555552E-2</v>
      </c>
      <c r="N16" s="56">
        <f>G16/C16</f>
        <v>0.33333333333333331</v>
      </c>
      <c r="O16" s="56">
        <f>E16/C16</f>
        <v>0.66666666666666663</v>
      </c>
      <c r="P16" s="57">
        <f>L16*O16</f>
        <v>3.7037037037037035E-2</v>
      </c>
      <c r="Q16" s="56">
        <f>G16/D16</f>
        <v>0.3125</v>
      </c>
      <c r="R16" s="56">
        <f>F16/D16</f>
        <v>0.6875</v>
      </c>
      <c r="S16" s="57">
        <f>M16*R16</f>
        <v>3.8194444444444441E-2</v>
      </c>
    </row>
    <row r="17" spans="1:19" ht="13.8" thickBot="1" x14ac:dyDescent="0.3">
      <c r="A17" s="11" t="s">
        <v>19</v>
      </c>
      <c r="B17" s="15"/>
      <c r="C17" s="16"/>
      <c r="D17" s="16"/>
      <c r="E17" s="16"/>
      <c r="F17" s="16"/>
      <c r="G17" s="16"/>
      <c r="H17" s="16"/>
      <c r="I17" s="16"/>
      <c r="J17" s="16"/>
      <c r="K17" s="56"/>
      <c r="L17" s="56"/>
      <c r="M17" s="56"/>
      <c r="N17" s="56"/>
      <c r="O17" s="56"/>
      <c r="P17" s="57"/>
      <c r="Q17" s="56"/>
      <c r="R17" s="56"/>
      <c r="S17" s="57"/>
    </row>
    <row r="18" spans="1:19" ht="13.8" thickBot="1" x14ac:dyDescent="0.3">
      <c r="A18" s="14" t="s">
        <v>20</v>
      </c>
      <c r="B18" s="15">
        <v>33</v>
      </c>
      <c r="C18" s="16">
        <f>E18+G18</f>
        <v>30</v>
      </c>
      <c r="D18" s="16">
        <f t="shared" si="3"/>
        <v>32</v>
      </c>
      <c r="E18" s="16">
        <v>20</v>
      </c>
      <c r="F18" s="16">
        <v>22</v>
      </c>
      <c r="G18" s="16">
        <v>10</v>
      </c>
      <c r="H18" s="16" t="s">
        <v>9</v>
      </c>
      <c r="I18" s="16" t="s">
        <v>9</v>
      </c>
      <c r="J18" s="16" t="s">
        <v>9</v>
      </c>
      <c r="K18" s="56">
        <f>(B18-C18)/C18</f>
        <v>0.1</v>
      </c>
      <c r="L18" s="56">
        <f>C18/$C$38</f>
        <v>5.5555555555555552E-2</v>
      </c>
      <c r="M18" s="56">
        <f t="shared" si="1"/>
        <v>5.5555555555555552E-2</v>
      </c>
      <c r="N18" s="56">
        <f>G18/C18</f>
        <v>0.33333333333333331</v>
      </c>
      <c r="O18" s="56">
        <f>E18/C18</f>
        <v>0.66666666666666663</v>
      </c>
      <c r="P18" s="57">
        <f>L18*O18</f>
        <v>3.7037037037037035E-2</v>
      </c>
      <c r="Q18" s="56">
        <f>G18/D18</f>
        <v>0.3125</v>
      </c>
      <c r="R18" s="56">
        <f>F18/D18</f>
        <v>0.6875</v>
      </c>
      <c r="S18" s="57">
        <f>M18*R18</f>
        <v>3.8194444444444441E-2</v>
      </c>
    </row>
    <row r="19" spans="1:19" ht="13.8" thickBot="1" x14ac:dyDescent="0.3">
      <c r="A19" s="11" t="s">
        <v>21</v>
      </c>
      <c r="B19" s="15"/>
      <c r="C19" s="16"/>
      <c r="D19" s="16"/>
      <c r="E19" s="16"/>
      <c r="F19" s="16"/>
      <c r="G19" s="16"/>
      <c r="H19" s="16"/>
      <c r="I19" s="16"/>
      <c r="J19" s="16"/>
      <c r="K19" s="56"/>
      <c r="L19" s="56"/>
      <c r="M19" s="56"/>
      <c r="N19" s="56"/>
      <c r="O19" s="56"/>
      <c r="P19" s="57"/>
      <c r="Q19" s="56"/>
      <c r="R19" s="56"/>
      <c r="S19" s="57"/>
    </row>
    <row r="20" spans="1:19" ht="13.8" thickBot="1" x14ac:dyDescent="0.3">
      <c r="A20" s="14" t="s">
        <v>22</v>
      </c>
      <c r="B20" s="15">
        <v>33</v>
      </c>
      <c r="C20" s="16">
        <f>E20+G20</f>
        <v>30</v>
      </c>
      <c r="D20" s="16">
        <f t="shared" si="3"/>
        <v>32</v>
      </c>
      <c r="E20" s="16">
        <v>20</v>
      </c>
      <c r="F20" s="16">
        <v>22</v>
      </c>
      <c r="G20" s="16">
        <v>10</v>
      </c>
      <c r="H20" s="16" t="s">
        <v>9</v>
      </c>
      <c r="I20" s="16" t="s">
        <v>9</v>
      </c>
      <c r="J20" s="16" t="s">
        <v>9</v>
      </c>
      <c r="K20" s="56">
        <f>(B20-C20)/C20</f>
        <v>0.1</v>
      </c>
      <c r="L20" s="56">
        <f>C20/$C$38</f>
        <v>5.5555555555555552E-2</v>
      </c>
      <c r="M20" s="56">
        <f t="shared" si="1"/>
        <v>5.5555555555555552E-2</v>
      </c>
      <c r="N20" s="56">
        <f>G20/C20</f>
        <v>0.33333333333333331</v>
      </c>
      <c r="O20" s="56">
        <f>E20/C20</f>
        <v>0.66666666666666663</v>
      </c>
      <c r="P20" s="57">
        <f>L20*O20</f>
        <v>3.7037037037037035E-2</v>
      </c>
      <c r="Q20" s="56">
        <f>G20/D20</f>
        <v>0.3125</v>
      </c>
      <c r="R20" s="56">
        <f>F20/D20</f>
        <v>0.6875</v>
      </c>
      <c r="S20" s="57">
        <f>M20*R20</f>
        <v>3.8194444444444441E-2</v>
      </c>
    </row>
    <row r="21" spans="1:19" ht="13.8" thickBot="1" x14ac:dyDescent="0.3">
      <c r="A21" s="11" t="s">
        <v>23</v>
      </c>
      <c r="B21" s="15"/>
      <c r="C21" s="16"/>
      <c r="D21" s="16"/>
      <c r="E21" s="16"/>
      <c r="F21" s="16"/>
      <c r="G21" s="16"/>
      <c r="H21" s="16"/>
      <c r="I21" s="16"/>
      <c r="J21" s="16"/>
      <c r="K21" s="56"/>
      <c r="L21" s="56"/>
      <c r="M21" s="56"/>
      <c r="N21" s="56"/>
      <c r="O21" s="56"/>
      <c r="P21" s="57"/>
      <c r="Q21" s="56"/>
      <c r="R21" s="56"/>
      <c r="S21" s="57"/>
    </row>
    <row r="22" spans="1:19" ht="13.8" thickBot="1" x14ac:dyDescent="0.3">
      <c r="A22" s="14" t="s">
        <v>24</v>
      </c>
      <c r="B22" s="15">
        <v>33</v>
      </c>
      <c r="C22" s="16">
        <f>E22+G22</f>
        <v>30</v>
      </c>
      <c r="D22" s="16">
        <f t="shared" si="3"/>
        <v>32</v>
      </c>
      <c r="E22" s="16">
        <v>20</v>
      </c>
      <c r="F22" s="16">
        <v>22</v>
      </c>
      <c r="G22" s="16">
        <v>10</v>
      </c>
      <c r="H22" s="16" t="s">
        <v>9</v>
      </c>
      <c r="I22" s="16" t="s">
        <v>9</v>
      </c>
      <c r="J22" s="16" t="s">
        <v>9</v>
      </c>
      <c r="K22" s="56">
        <f t="shared" ref="K22:K25" si="6">(B22-C22)/C22</f>
        <v>0.1</v>
      </c>
      <c r="L22" s="56">
        <f t="shared" ref="L22:L25" si="7">C22/$C$38</f>
        <v>5.5555555555555552E-2</v>
      </c>
      <c r="M22" s="56">
        <f t="shared" si="1"/>
        <v>5.5555555555555552E-2</v>
      </c>
      <c r="N22" s="56">
        <f>G22/C22</f>
        <v>0.33333333333333331</v>
      </c>
      <c r="O22" s="56">
        <f>E22/C22</f>
        <v>0.66666666666666663</v>
      </c>
      <c r="P22" s="57">
        <f>L22*O22</f>
        <v>3.7037037037037035E-2</v>
      </c>
      <c r="Q22" s="56">
        <f>G22/D22</f>
        <v>0.3125</v>
      </c>
      <c r="R22" s="56">
        <f>F22/D22</f>
        <v>0.6875</v>
      </c>
      <c r="S22" s="57">
        <f>M22*R22</f>
        <v>3.8194444444444441E-2</v>
      </c>
    </row>
    <row r="23" spans="1:19" ht="13.8" thickBot="1" x14ac:dyDescent="0.3">
      <c r="A23" s="14" t="s">
        <v>25</v>
      </c>
      <c r="B23" s="15">
        <v>33</v>
      </c>
      <c r="C23" s="16">
        <f>E23+G23</f>
        <v>30</v>
      </c>
      <c r="D23" s="16">
        <f t="shared" si="3"/>
        <v>32</v>
      </c>
      <c r="E23" s="16">
        <v>20</v>
      </c>
      <c r="F23" s="16">
        <v>22</v>
      </c>
      <c r="G23" s="16">
        <v>10</v>
      </c>
      <c r="H23" s="16" t="s">
        <v>9</v>
      </c>
      <c r="I23" s="16" t="s">
        <v>9</v>
      </c>
      <c r="J23" s="16" t="s">
        <v>9</v>
      </c>
      <c r="K23" s="56">
        <f t="shared" si="6"/>
        <v>0.1</v>
      </c>
      <c r="L23" s="56">
        <f t="shared" si="7"/>
        <v>5.5555555555555552E-2</v>
      </c>
      <c r="M23" s="56">
        <f t="shared" si="1"/>
        <v>5.5555555555555552E-2</v>
      </c>
      <c r="N23" s="56">
        <f>G23/C23</f>
        <v>0.33333333333333331</v>
      </c>
      <c r="O23" s="56">
        <f>E23/C23</f>
        <v>0.66666666666666663</v>
      </c>
      <c r="P23" s="57">
        <f>L23*O23</f>
        <v>3.7037037037037035E-2</v>
      </c>
      <c r="Q23" s="56">
        <f>G23/D23</f>
        <v>0.3125</v>
      </c>
      <c r="R23" s="56">
        <f>F23/D23</f>
        <v>0.6875</v>
      </c>
      <c r="S23" s="57">
        <f>M23*R23</f>
        <v>3.8194444444444441E-2</v>
      </c>
    </row>
    <row r="24" spans="1:19" ht="13.8" thickBot="1" x14ac:dyDescent="0.3">
      <c r="A24" s="14" t="s">
        <v>26</v>
      </c>
      <c r="B24" s="15">
        <v>33</v>
      </c>
      <c r="C24" s="16">
        <f>E24+G24</f>
        <v>30</v>
      </c>
      <c r="D24" s="16">
        <f t="shared" si="3"/>
        <v>32</v>
      </c>
      <c r="E24" s="16">
        <v>20</v>
      </c>
      <c r="F24" s="16">
        <v>22</v>
      </c>
      <c r="G24" s="16">
        <v>10</v>
      </c>
      <c r="H24" s="16" t="s">
        <v>9</v>
      </c>
      <c r="I24" s="16" t="s">
        <v>9</v>
      </c>
      <c r="J24" s="16" t="s">
        <v>9</v>
      </c>
      <c r="K24" s="56">
        <f t="shared" si="6"/>
        <v>0.1</v>
      </c>
      <c r="L24" s="56">
        <f t="shared" si="7"/>
        <v>5.5555555555555552E-2</v>
      </c>
      <c r="M24" s="56">
        <f t="shared" si="1"/>
        <v>5.5555555555555552E-2</v>
      </c>
      <c r="N24" s="56">
        <f>G24/C24</f>
        <v>0.33333333333333331</v>
      </c>
      <c r="O24" s="56">
        <f>E24/C24</f>
        <v>0.66666666666666663</v>
      </c>
      <c r="P24" s="57">
        <f>L24*O24</f>
        <v>3.7037037037037035E-2</v>
      </c>
      <c r="Q24" s="56">
        <f>G24/D24</f>
        <v>0.3125</v>
      </c>
      <c r="R24" s="56">
        <f>F24/D24</f>
        <v>0.6875</v>
      </c>
      <c r="S24" s="57">
        <f>M24*R24</f>
        <v>3.8194444444444441E-2</v>
      </c>
    </row>
    <row r="25" spans="1:19" ht="13.8" thickBot="1" x14ac:dyDescent="0.3">
      <c r="A25" s="14" t="s">
        <v>27</v>
      </c>
      <c r="B25" s="15">
        <v>33</v>
      </c>
      <c r="C25" s="16">
        <f>E25+G25</f>
        <v>30</v>
      </c>
      <c r="D25" s="16">
        <f>F25+G25</f>
        <v>32</v>
      </c>
      <c r="E25" s="16">
        <v>20</v>
      </c>
      <c r="F25" s="16">
        <v>22</v>
      </c>
      <c r="G25" s="16">
        <v>10</v>
      </c>
      <c r="H25" s="16" t="s">
        <v>9</v>
      </c>
      <c r="I25" s="16" t="s">
        <v>9</v>
      </c>
      <c r="J25" s="16" t="s">
        <v>9</v>
      </c>
      <c r="K25" s="56">
        <f t="shared" si="6"/>
        <v>0.1</v>
      </c>
      <c r="L25" s="56">
        <f t="shared" si="7"/>
        <v>5.5555555555555552E-2</v>
      </c>
      <c r="M25" s="56">
        <f>D25/$D$38</f>
        <v>5.5555555555555552E-2</v>
      </c>
      <c r="N25" s="56">
        <f>G25/C25</f>
        <v>0.33333333333333331</v>
      </c>
      <c r="O25" s="56">
        <f>E25/C25</f>
        <v>0.66666666666666663</v>
      </c>
      <c r="P25" s="57">
        <f>L25*O25</f>
        <v>3.7037037037037035E-2</v>
      </c>
      <c r="Q25" s="56">
        <f>G25/D25</f>
        <v>0.3125</v>
      </c>
      <c r="R25" s="56">
        <f>F25/D25</f>
        <v>0.6875</v>
      </c>
      <c r="S25" s="57">
        <f>M25*R25</f>
        <v>3.8194444444444441E-2</v>
      </c>
    </row>
    <row r="26" spans="1:19" ht="13.8" thickBot="1" x14ac:dyDescent="0.3">
      <c r="A26" s="11" t="s">
        <v>28</v>
      </c>
      <c r="B26" s="15"/>
      <c r="C26" s="16"/>
      <c r="D26" s="16"/>
      <c r="E26" s="16"/>
      <c r="F26" s="16"/>
      <c r="G26" s="16"/>
      <c r="H26" s="16"/>
      <c r="I26" s="16"/>
      <c r="J26" s="16"/>
      <c r="K26" s="56"/>
      <c r="L26" s="56"/>
      <c r="M26" s="56"/>
      <c r="N26" s="56"/>
      <c r="O26" s="56"/>
      <c r="P26" s="57"/>
      <c r="Q26" s="56"/>
      <c r="R26" s="56"/>
      <c r="S26" s="57"/>
    </row>
    <row r="27" spans="1:19" ht="13.8" thickBot="1" x14ac:dyDescent="0.3">
      <c r="A27" s="14" t="s">
        <v>29</v>
      </c>
      <c r="B27" s="15">
        <v>33</v>
      </c>
      <c r="C27" s="16">
        <f>E27+G27</f>
        <v>30</v>
      </c>
      <c r="D27" s="16">
        <f t="shared" si="3"/>
        <v>32</v>
      </c>
      <c r="E27" s="16">
        <v>20</v>
      </c>
      <c r="F27" s="16">
        <v>22</v>
      </c>
      <c r="G27" s="16">
        <v>10</v>
      </c>
      <c r="H27" s="16" t="s">
        <v>9</v>
      </c>
      <c r="I27" s="16" t="s">
        <v>9</v>
      </c>
      <c r="J27" s="16" t="s">
        <v>9</v>
      </c>
      <c r="K27" s="56">
        <f t="shared" ref="K27:K31" si="8">(B27-C27)/C27</f>
        <v>0.1</v>
      </c>
      <c r="L27" s="56">
        <f t="shared" ref="L27:L31" si="9">C27/$C$38</f>
        <v>5.5555555555555552E-2</v>
      </c>
      <c r="M27" s="56">
        <f t="shared" si="1"/>
        <v>5.5555555555555552E-2</v>
      </c>
      <c r="N27" s="56">
        <f>G27/C27</f>
        <v>0.33333333333333331</v>
      </c>
      <c r="O27" s="56">
        <f>E27/C27</f>
        <v>0.66666666666666663</v>
      </c>
      <c r="P27" s="57">
        <f>L27*O27</f>
        <v>3.7037037037037035E-2</v>
      </c>
      <c r="Q27" s="56">
        <f>G27/D27</f>
        <v>0.3125</v>
      </c>
      <c r="R27" s="56">
        <f>F27/D27</f>
        <v>0.6875</v>
      </c>
      <c r="S27" s="57">
        <f>M27*R27</f>
        <v>3.8194444444444441E-2</v>
      </c>
    </row>
    <row r="28" spans="1:19" ht="13.8" thickBot="1" x14ac:dyDescent="0.3">
      <c r="A28" s="14" t="s">
        <v>30</v>
      </c>
      <c r="B28" s="15">
        <v>33</v>
      </c>
      <c r="C28" s="16">
        <f>E28+G28</f>
        <v>30</v>
      </c>
      <c r="D28" s="16">
        <f t="shared" si="3"/>
        <v>32</v>
      </c>
      <c r="E28" s="16">
        <v>20</v>
      </c>
      <c r="F28" s="16">
        <v>22</v>
      </c>
      <c r="G28" s="16">
        <v>10</v>
      </c>
      <c r="H28" s="16" t="s">
        <v>9</v>
      </c>
      <c r="I28" s="16" t="s">
        <v>9</v>
      </c>
      <c r="J28" s="16" t="s">
        <v>9</v>
      </c>
      <c r="K28" s="56">
        <f t="shared" si="8"/>
        <v>0.1</v>
      </c>
      <c r="L28" s="56">
        <f t="shared" si="9"/>
        <v>5.5555555555555552E-2</v>
      </c>
      <c r="M28" s="56">
        <f t="shared" si="1"/>
        <v>5.5555555555555552E-2</v>
      </c>
      <c r="N28" s="56">
        <f>G28/C28</f>
        <v>0.33333333333333331</v>
      </c>
      <c r="O28" s="56">
        <f>E28/C28</f>
        <v>0.66666666666666663</v>
      </c>
      <c r="P28" s="57">
        <f>L28*O28</f>
        <v>3.7037037037037035E-2</v>
      </c>
      <c r="Q28" s="56">
        <f>G28/D28</f>
        <v>0.3125</v>
      </c>
      <c r="R28" s="56">
        <f>F28/D28</f>
        <v>0.6875</v>
      </c>
      <c r="S28" s="57">
        <f>M28*R28</f>
        <v>3.8194444444444441E-2</v>
      </c>
    </row>
    <row r="29" spans="1:19" ht="13.8" thickBot="1" x14ac:dyDescent="0.3">
      <c r="A29" s="14" t="s">
        <v>31</v>
      </c>
      <c r="B29" s="15">
        <v>33</v>
      </c>
      <c r="C29" s="16">
        <f>E29+G29</f>
        <v>30</v>
      </c>
      <c r="D29" s="16">
        <f t="shared" si="3"/>
        <v>32</v>
      </c>
      <c r="E29" s="16">
        <v>20</v>
      </c>
      <c r="F29" s="16">
        <v>22</v>
      </c>
      <c r="G29" s="16">
        <v>10</v>
      </c>
      <c r="H29" s="16" t="s">
        <v>9</v>
      </c>
      <c r="I29" s="16" t="s">
        <v>9</v>
      </c>
      <c r="J29" s="16" t="s">
        <v>9</v>
      </c>
      <c r="K29" s="56">
        <f t="shared" si="8"/>
        <v>0.1</v>
      </c>
      <c r="L29" s="56">
        <f t="shared" si="9"/>
        <v>5.5555555555555552E-2</v>
      </c>
      <c r="M29" s="56">
        <f t="shared" si="1"/>
        <v>5.5555555555555552E-2</v>
      </c>
      <c r="N29" s="56">
        <f>G29/C29</f>
        <v>0.33333333333333331</v>
      </c>
      <c r="O29" s="56">
        <f>E29/C29</f>
        <v>0.66666666666666663</v>
      </c>
      <c r="P29" s="57">
        <f>L29*O29</f>
        <v>3.7037037037037035E-2</v>
      </c>
      <c r="Q29" s="56">
        <f>G29/D29</f>
        <v>0.3125</v>
      </c>
      <c r="R29" s="56">
        <f>F29/D29</f>
        <v>0.6875</v>
      </c>
      <c r="S29" s="57">
        <f>M29*R29</f>
        <v>3.8194444444444441E-2</v>
      </c>
    </row>
    <row r="30" spans="1:19" ht="13.8" thickBot="1" x14ac:dyDescent="0.3">
      <c r="A30" s="14" t="s">
        <v>32</v>
      </c>
      <c r="B30" s="15">
        <v>33</v>
      </c>
      <c r="C30" s="16">
        <f>E30+G30</f>
        <v>30</v>
      </c>
      <c r="D30" s="16">
        <f t="shared" si="3"/>
        <v>32</v>
      </c>
      <c r="E30" s="16">
        <v>20</v>
      </c>
      <c r="F30" s="16">
        <v>22</v>
      </c>
      <c r="G30" s="16">
        <v>10</v>
      </c>
      <c r="H30" s="16" t="s">
        <v>9</v>
      </c>
      <c r="I30" s="16" t="s">
        <v>9</v>
      </c>
      <c r="J30" s="16" t="s">
        <v>9</v>
      </c>
      <c r="K30" s="56">
        <f t="shared" si="8"/>
        <v>0.1</v>
      </c>
      <c r="L30" s="56">
        <f t="shared" si="9"/>
        <v>5.5555555555555552E-2</v>
      </c>
      <c r="M30" s="56">
        <f t="shared" si="1"/>
        <v>5.5555555555555552E-2</v>
      </c>
      <c r="N30" s="56">
        <f>G30/C30</f>
        <v>0.33333333333333331</v>
      </c>
      <c r="O30" s="56">
        <f>E30/C30</f>
        <v>0.66666666666666663</v>
      </c>
      <c r="P30" s="57">
        <f>L30*O30</f>
        <v>3.7037037037037035E-2</v>
      </c>
      <c r="Q30" s="56">
        <f>G30/D30</f>
        <v>0.3125</v>
      </c>
      <c r="R30" s="56">
        <f>F30/D30</f>
        <v>0.6875</v>
      </c>
      <c r="S30" s="57">
        <f>M30*R30</f>
        <v>3.8194444444444441E-2</v>
      </c>
    </row>
    <row r="31" spans="1:19" ht="13.8" thickBot="1" x14ac:dyDescent="0.3">
      <c r="A31" s="14" t="s">
        <v>33</v>
      </c>
      <c r="B31" s="15">
        <v>33</v>
      </c>
      <c r="C31" s="16">
        <f>E31+G31</f>
        <v>30</v>
      </c>
      <c r="D31" s="16">
        <f t="shared" si="3"/>
        <v>32</v>
      </c>
      <c r="E31" s="16">
        <v>20</v>
      </c>
      <c r="F31" s="16">
        <v>22</v>
      </c>
      <c r="G31" s="16">
        <v>10</v>
      </c>
      <c r="H31" s="16" t="s">
        <v>9</v>
      </c>
      <c r="I31" s="16" t="s">
        <v>9</v>
      </c>
      <c r="J31" s="16" t="s">
        <v>9</v>
      </c>
      <c r="K31" s="56">
        <f t="shared" si="8"/>
        <v>0.1</v>
      </c>
      <c r="L31" s="56">
        <f t="shared" si="9"/>
        <v>5.5555555555555552E-2</v>
      </c>
      <c r="M31" s="56">
        <f t="shared" si="1"/>
        <v>5.5555555555555552E-2</v>
      </c>
      <c r="N31" s="56">
        <f>G31/C31</f>
        <v>0.33333333333333331</v>
      </c>
      <c r="O31" s="56">
        <f>E31/C31</f>
        <v>0.66666666666666663</v>
      </c>
      <c r="P31" s="57">
        <f>L31*O31</f>
        <v>3.7037037037037035E-2</v>
      </c>
      <c r="Q31" s="56">
        <f>G31/D31</f>
        <v>0.3125</v>
      </c>
      <c r="R31" s="56">
        <f>F31/D31</f>
        <v>0.6875</v>
      </c>
      <c r="S31" s="57">
        <f>M31*R31</f>
        <v>3.8194444444444441E-2</v>
      </c>
    </row>
    <row r="32" spans="1:19" ht="13.8" thickBot="1" x14ac:dyDescent="0.3">
      <c r="A32" s="17" t="s">
        <v>34</v>
      </c>
      <c r="B32" s="15"/>
      <c r="C32" s="16"/>
      <c r="D32" s="16"/>
      <c r="E32" s="16"/>
      <c r="F32" s="16"/>
      <c r="G32" s="16"/>
      <c r="H32" s="16" t="s">
        <v>9</v>
      </c>
      <c r="I32" s="16" t="s">
        <v>9</v>
      </c>
      <c r="J32" s="16" t="s">
        <v>9</v>
      </c>
      <c r="K32" s="56"/>
      <c r="L32" s="56"/>
      <c r="M32" s="56"/>
      <c r="N32" s="56"/>
      <c r="O32" s="56"/>
      <c r="P32" s="56"/>
      <c r="Q32" s="56"/>
      <c r="R32" s="56"/>
      <c r="S32" s="57"/>
    </row>
    <row r="33" spans="1:19" ht="13.8" thickBot="1" x14ac:dyDescent="0.3">
      <c r="A33" s="11" t="s">
        <v>35</v>
      </c>
      <c r="B33" s="15"/>
      <c r="C33" s="16"/>
      <c r="D33" s="16"/>
      <c r="E33" s="16"/>
      <c r="F33" s="16"/>
      <c r="G33" s="16"/>
      <c r="H33" s="16"/>
      <c r="I33" s="16"/>
      <c r="J33" s="16"/>
      <c r="K33" s="56"/>
      <c r="L33" s="56"/>
      <c r="M33" s="56"/>
      <c r="N33" s="56"/>
      <c r="O33" s="56"/>
      <c r="P33" s="56"/>
      <c r="Q33" s="56"/>
      <c r="R33" s="56"/>
      <c r="S33" s="57"/>
    </row>
    <row r="34" spans="1:19" ht="13.8" thickBot="1" x14ac:dyDescent="0.3">
      <c r="A34" s="14" t="s">
        <v>36</v>
      </c>
      <c r="B34" s="18"/>
      <c r="C34" s="19"/>
      <c r="D34" s="19"/>
      <c r="E34" s="19"/>
      <c r="F34" s="19"/>
      <c r="G34" s="19"/>
      <c r="H34" s="16" t="s">
        <v>9</v>
      </c>
      <c r="I34" s="16" t="s">
        <v>9</v>
      </c>
      <c r="J34" s="16" t="s">
        <v>9</v>
      </c>
      <c r="K34" s="56"/>
      <c r="L34" s="56">
        <f t="shared" ref="L34:L37" si="10">C34/$C$38</f>
        <v>0</v>
      </c>
      <c r="M34" s="56"/>
      <c r="N34" s="56"/>
      <c r="O34" s="56"/>
      <c r="P34" s="56"/>
      <c r="Q34" s="56"/>
      <c r="R34" s="56"/>
      <c r="S34" s="57"/>
    </row>
    <row r="35" spans="1:19" ht="13.8" thickBot="1" x14ac:dyDescent="0.3">
      <c r="A35" s="14" t="s">
        <v>37</v>
      </c>
      <c r="B35" s="18"/>
      <c r="C35" s="19"/>
      <c r="D35" s="19"/>
      <c r="E35" s="19"/>
      <c r="F35" s="19"/>
      <c r="G35" s="19"/>
      <c r="H35" s="16" t="s">
        <v>9</v>
      </c>
      <c r="I35" s="16" t="s">
        <v>9</v>
      </c>
      <c r="J35" s="16" t="s">
        <v>9</v>
      </c>
      <c r="K35" s="56"/>
      <c r="L35" s="56">
        <f t="shared" si="10"/>
        <v>0</v>
      </c>
      <c r="M35" s="56"/>
      <c r="N35" s="56"/>
      <c r="O35" s="56"/>
      <c r="P35" s="56"/>
      <c r="Q35" s="56"/>
      <c r="R35" s="56"/>
      <c r="S35" s="57"/>
    </row>
    <row r="36" spans="1:19" ht="13.8" thickBot="1" x14ac:dyDescent="0.3">
      <c r="A36" s="14" t="s">
        <v>38</v>
      </c>
      <c r="B36" s="18"/>
      <c r="C36" s="19"/>
      <c r="D36" s="19"/>
      <c r="E36" s="19"/>
      <c r="F36" s="19"/>
      <c r="G36" s="19"/>
      <c r="H36" s="16" t="s">
        <v>9</v>
      </c>
      <c r="I36" s="16" t="s">
        <v>9</v>
      </c>
      <c r="J36" s="16" t="s">
        <v>9</v>
      </c>
      <c r="K36" s="56"/>
      <c r="L36" s="56">
        <f t="shared" si="10"/>
        <v>0</v>
      </c>
      <c r="M36" s="56"/>
      <c r="N36" s="56"/>
      <c r="O36" s="56"/>
      <c r="P36" s="56"/>
      <c r="Q36" s="56"/>
      <c r="R36" s="56"/>
      <c r="S36" s="57"/>
    </row>
    <row r="37" spans="1:19" ht="13.8" thickBot="1" x14ac:dyDescent="0.3">
      <c r="A37" s="14" t="s">
        <v>39</v>
      </c>
      <c r="B37" s="18"/>
      <c r="C37" s="19"/>
      <c r="D37" s="19"/>
      <c r="E37" s="19"/>
      <c r="F37" s="19"/>
      <c r="G37" s="19"/>
      <c r="H37" s="16" t="s">
        <v>9</v>
      </c>
      <c r="I37" s="16" t="s">
        <v>9</v>
      </c>
      <c r="J37" s="16" t="s">
        <v>9</v>
      </c>
      <c r="K37" s="56"/>
      <c r="L37" s="56">
        <f t="shared" si="10"/>
        <v>0</v>
      </c>
      <c r="M37" s="56"/>
      <c r="N37" s="56"/>
      <c r="O37" s="56"/>
      <c r="P37" s="56"/>
      <c r="Q37" s="56"/>
      <c r="R37" s="56"/>
      <c r="S37" s="57"/>
    </row>
    <row r="38" spans="1:19" ht="13.8" thickBot="1" x14ac:dyDescent="0.3">
      <c r="A38" s="20" t="s">
        <v>40</v>
      </c>
      <c r="B38" s="21">
        <f t="shared" ref="B38:J38" si="11">SUM(B7:B37)</f>
        <v>594</v>
      </c>
      <c r="C38" s="22">
        <f t="shared" si="11"/>
        <v>540</v>
      </c>
      <c r="D38" s="22">
        <f t="shared" si="11"/>
        <v>576</v>
      </c>
      <c r="E38" s="22">
        <f t="shared" si="11"/>
        <v>360</v>
      </c>
      <c r="F38" s="22">
        <f t="shared" si="11"/>
        <v>396</v>
      </c>
      <c r="G38" s="22">
        <f t="shared" si="11"/>
        <v>180</v>
      </c>
      <c r="H38" s="22">
        <f t="shared" si="11"/>
        <v>0</v>
      </c>
      <c r="I38" s="22">
        <f t="shared" si="11"/>
        <v>0</v>
      </c>
      <c r="J38" s="22">
        <f t="shared" si="11"/>
        <v>0</v>
      </c>
      <c r="K38" s="23">
        <f>(B38-C38)/C38</f>
        <v>0.1</v>
      </c>
      <c r="L38" s="23">
        <f>SUM(L6:L37)</f>
        <v>1.0000000000000002</v>
      </c>
      <c r="M38" s="23">
        <f>SUM(M6:M37)</f>
        <v>1.0000000000000002</v>
      </c>
      <c r="N38" s="23">
        <f>G38/C38</f>
        <v>0.33333333333333331</v>
      </c>
      <c r="O38" s="23">
        <f>E38/C38</f>
        <v>0.66666666666666663</v>
      </c>
      <c r="P38" s="23">
        <f>SUM(P6:P37)</f>
        <v>0.66666666666666652</v>
      </c>
      <c r="Q38" s="23">
        <f>G38/D38</f>
        <v>0.3125</v>
      </c>
      <c r="R38" s="23">
        <f>F38/D38</f>
        <v>0.6875</v>
      </c>
      <c r="S38" s="58">
        <f>SUM(S6:S37)</f>
        <v>0.68749999999999978</v>
      </c>
    </row>
    <row r="39" spans="1:19" ht="13.8" thickBot="1" x14ac:dyDescent="0.3">
      <c r="A39" s="24"/>
      <c r="S39" s="26"/>
    </row>
    <row r="40" spans="1:19" ht="13.8" thickBot="1" x14ac:dyDescent="0.3">
      <c r="A40" s="27" t="s">
        <v>41</v>
      </c>
      <c r="B40" s="28"/>
      <c r="C40" s="28"/>
      <c r="D40" s="28"/>
      <c r="E40" s="28"/>
      <c r="F40" s="28"/>
      <c r="G40" s="28"/>
      <c r="H40" s="28"/>
      <c r="I40" s="28"/>
      <c r="J40" s="29"/>
      <c r="K40" s="30"/>
      <c r="L40" s="30"/>
      <c r="M40" s="30"/>
      <c r="N40" s="30"/>
      <c r="O40" s="30"/>
      <c r="P40" s="30"/>
      <c r="Q40" s="30"/>
      <c r="R40" s="30"/>
      <c r="S40" s="29"/>
    </row>
    <row r="41" spans="1:19" ht="23.4" thickBot="1" x14ac:dyDescent="0.3">
      <c r="A41" s="31" t="s">
        <v>42</v>
      </c>
      <c r="B41" s="32"/>
      <c r="C41" s="33"/>
      <c r="D41" s="33"/>
      <c r="E41" s="33"/>
      <c r="F41" s="33"/>
      <c r="G41" s="33"/>
      <c r="H41" s="33"/>
      <c r="I41" s="33"/>
      <c r="J41" s="33"/>
      <c r="K41" s="34"/>
      <c r="L41" s="34"/>
      <c r="M41" s="34"/>
      <c r="N41" s="34"/>
      <c r="O41" s="34"/>
      <c r="P41" s="34"/>
      <c r="Q41" s="34"/>
      <c r="R41" s="34"/>
      <c r="S41" s="33"/>
    </row>
    <row r="42" spans="1:19" ht="34.799999999999997" thickBot="1" x14ac:dyDescent="0.3">
      <c r="A42" s="31" t="s">
        <v>43</v>
      </c>
      <c r="B42" s="35"/>
      <c r="C42" s="36"/>
      <c r="D42" s="36"/>
      <c r="E42" s="36"/>
      <c r="F42" s="36"/>
      <c r="G42" s="36"/>
      <c r="H42" s="36"/>
      <c r="I42" s="36"/>
      <c r="J42" s="36"/>
      <c r="K42" s="37"/>
      <c r="L42" s="37"/>
      <c r="M42" s="37"/>
      <c r="N42" s="37"/>
      <c r="O42" s="37"/>
      <c r="P42" s="37"/>
      <c r="Q42" s="37"/>
      <c r="R42" s="37"/>
      <c r="S42" s="36"/>
    </row>
    <row r="43" spans="1:19" ht="34.799999999999997" thickBot="1" x14ac:dyDescent="0.3">
      <c r="A43" s="31" t="s">
        <v>44</v>
      </c>
      <c r="B43" s="35"/>
      <c r="C43" s="36"/>
      <c r="D43" s="36"/>
      <c r="E43" s="36"/>
      <c r="F43" s="36"/>
      <c r="G43" s="36"/>
      <c r="H43" s="36"/>
      <c r="I43" s="36"/>
      <c r="J43" s="36"/>
      <c r="K43" s="37"/>
      <c r="L43" s="37"/>
      <c r="M43" s="37"/>
      <c r="N43" s="37"/>
      <c r="O43" s="37"/>
      <c r="P43" s="37"/>
      <c r="Q43" s="37"/>
      <c r="R43" s="37"/>
      <c r="S43" s="36"/>
    </row>
    <row r="44" spans="1:19" ht="46.2" thickBot="1" x14ac:dyDescent="0.3">
      <c r="A44" s="31" t="s">
        <v>45</v>
      </c>
      <c r="B44" s="35"/>
      <c r="C44" s="36"/>
      <c r="D44" s="36"/>
      <c r="E44" s="36"/>
      <c r="F44" s="36"/>
      <c r="G44" s="36"/>
      <c r="H44" s="36"/>
      <c r="I44" s="36"/>
      <c r="J44" s="36"/>
      <c r="K44" s="37"/>
      <c r="L44" s="37"/>
      <c r="M44" s="37"/>
      <c r="N44" s="37"/>
      <c r="O44" s="37"/>
      <c r="P44" s="37"/>
      <c r="Q44" s="37"/>
      <c r="R44" s="37"/>
      <c r="S44" s="36"/>
    </row>
    <row r="46" spans="1:19" x14ac:dyDescent="0.25">
      <c r="A46" s="1" t="s">
        <v>46</v>
      </c>
    </row>
    <row r="47" spans="1:19" x14ac:dyDescent="0.25">
      <c r="A47" s="1" t="s">
        <v>67</v>
      </c>
    </row>
  </sheetData>
  <sheetProtection autoFilter="0"/>
  <protectedRanges>
    <protectedRange algorithmName="SHA-512" hashValue="vxsXiiPtcFpJX4G2kf67yhnrZms+WWFRSUxQws/IlSyWB1RLpBhrWg/48Rqo2oJ761s+Fjm0Qvu309biYlNweQ==" saltValue="fTcs1MAxGZS/ESdCg/J0/g==" spinCount="100000" sqref="A6:A44" name="Requirements_1_1"/>
  </protectedRanges>
  <mergeCells count="3">
    <mergeCell ref="A1:S1"/>
    <mergeCell ref="A3:S3"/>
    <mergeCell ref="A5:S5"/>
  </mergeCells>
  <dataValidations count="1">
    <dataValidation type="custom" allowBlank="1" showInputMessage="1" showErrorMessage="1" sqref="B38:J38" xr:uid="{89D6D2BA-3519-4DE4-87E1-8A18C22611E6}">
      <formula1>SUM(B7:B37)</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ACF47A-E741-43CB-BE99-D6761DFB9956}">
  <dimension ref="A1:K28"/>
  <sheetViews>
    <sheetView workbookViewId="0">
      <selection activeCell="B21" sqref="B21"/>
    </sheetView>
  </sheetViews>
  <sheetFormatPr defaultRowHeight="13.2" x14ac:dyDescent="0.25"/>
  <cols>
    <col min="1" max="1" width="22.6640625" customWidth="1"/>
    <col min="2" max="2" width="35.5546875" customWidth="1"/>
    <col min="3" max="3" width="30.44140625" customWidth="1"/>
    <col min="4" max="4" width="26.77734375" customWidth="1"/>
    <col min="5" max="6" width="30.44140625" customWidth="1"/>
    <col min="7" max="7" width="18.77734375" customWidth="1"/>
    <col min="9" max="9" width="51.21875" bestFit="1" customWidth="1"/>
    <col min="10" max="10" width="26" customWidth="1"/>
    <col min="16383" max="16384" width="9.21875" bestFit="1" customWidth="1"/>
  </cols>
  <sheetData>
    <row r="1" spans="1:11" ht="55.8" thickBot="1" x14ac:dyDescent="0.3">
      <c r="A1" s="38" t="s">
        <v>47</v>
      </c>
      <c r="B1" s="59" t="s">
        <v>68</v>
      </c>
      <c r="C1" s="59" t="s">
        <v>76</v>
      </c>
      <c r="D1" s="59" t="s">
        <v>69</v>
      </c>
      <c r="E1" s="59" t="s">
        <v>70</v>
      </c>
      <c r="F1" s="59" t="s">
        <v>71</v>
      </c>
      <c r="G1" s="39" t="s">
        <v>72</v>
      </c>
      <c r="I1" s="40" t="s">
        <v>47</v>
      </c>
      <c r="J1" s="41" t="s">
        <v>48</v>
      </c>
      <c r="K1" s="42"/>
    </row>
    <row r="2" spans="1:11" x14ac:dyDescent="0.25">
      <c r="A2" s="43" t="s">
        <v>8</v>
      </c>
      <c r="B2" t="s">
        <v>49</v>
      </c>
      <c r="G2" s="44">
        <v>0.7</v>
      </c>
      <c r="I2" s="45" t="s">
        <v>8</v>
      </c>
      <c r="J2" s="46">
        <f t="shared" ref="J2:J17" si="0">IF(SUMIF($A$2:$A$1048576,I2,$G$2:$G$1048576)&gt;0,SUMIF($A$2:$A$1048576,I2,$G$2:$G$1048576),"0%")</f>
        <v>1</v>
      </c>
    </row>
    <row r="3" spans="1:11" x14ac:dyDescent="0.25">
      <c r="A3" s="43" t="s">
        <v>8</v>
      </c>
      <c r="B3" t="s">
        <v>50</v>
      </c>
      <c r="G3" s="44">
        <v>0.3</v>
      </c>
      <c r="I3" s="45" t="s">
        <v>11</v>
      </c>
      <c r="J3" s="46">
        <f t="shared" si="0"/>
        <v>1</v>
      </c>
    </row>
    <row r="4" spans="1:11" x14ac:dyDescent="0.25">
      <c r="A4" s="43" t="s">
        <v>11</v>
      </c>
      <c r="B4" t="s">
        <v>51</v>
      </c>
      <c r="G4" s="44">
        <v>1</v>
      </c>
      <c r="I4" s="45" t="s">
        <v>13</v>
      </c>
      <c r="J4" s="46" t="str">
        <f t="shared" si="0"/>
        <v>0%</v>
      </c>
    </row>
    <row r="5" spans="1:11" x14ac:dyDescent="0.25">
      <c r="A5" s="43"/>
      <c r="G5" s="47"/>
      <c r="I5" s="45" t="s">
        <v>17</v>
      </c>
      <c r="J5" s="46" t="str">
        <f t="shared" si="0"/>
        <v>0%</v>
      </c>
    </row>
    <row r="6" spans="1:11" x14ac:dyDescent="0.25">
      <c r="A6" s="43"/>
      <c r="G6" s="47"/>
      <c r="I6" s="45" t="s">
        <v>18</v>
      </c>
      <c r="J6" s="46" t="str">
        <f t="shared" si="0"/>
        <v>0%</v>
      </c>
    </row>
    <row r="7" spans="1:11" x14ac:dyDescent="0.25">
      <c r="A7" s="43"/>
      <c r="G7" s="47"/>
      <c r="I7" s="45" t="s">
        <v>20</v>
      </c>
      <c r="J7" s="46" t="str">
        <f t="shared" si="0"/>
        <v>0%</v>
      </c>
    </row>
    <row r="8" spans="1:11" x14ac:dyDescent="0.25">
      <c r="A8" s="43"/>
      <c r="G8" s="47"/>
      <c r="I8" s="45" t="s">
        <v>22</v>
      </c>
      <c r="J8" s="46" t="str">
        <f t="shared" si="0"/>
        <v>0%</v>
      </c>
    </row>
    <row r="9" spans="1:11" x14ac:dyDescent="0.25">
      <c r="A9" s="43"/>
      <c r="G9" s="47"/>
      <c r="I9" s="45" t="s">
        <v>24</v>
      </c>
      <c r="J9" s="46" t="str">
        <f t="shared" si="0"/>
        <v>0%</v>
      </c>
    </row>
    <row r="10" spans="1:11" x14ac:dyDescent="0.25">
      <c r="A10" s="43"/>
      <c r="G10" s="47"/>
      <c r="I10" s="45" t="s">
        <v>25</v>
      </c>
      <c r="J10" s="46" t="str">
        <f t="shared" si="0"/>
        <v>0%</v>
      </c>
    </row>
    <row r="11" spans="1:11" x14ac:dyDescent="0.25">
      <c r="A11" s="43"/>
      <c r="G11" s="47"/>
      <c r="I11" s="45" t="s">
        <v>26</v>
      </c>
      <c r="J11" s="46" t="str">
        <f t="shared" si="0"/>
        <v>0%</v>
      </c>
    </row>
    <row r="12" spans="1:11" x14ac:dyDescent="0.25">
      <c r="A12" s="43"/>
      <c r="G12" s="47"/>
      <c r="I12" s="45" t="s">
        <v>27</v>
      </c>
      <c r="J12" s="46" t="str">
        <f t="shared" si="0"/>
        <v>0%</v>
      </c>
    </row>
    <row r="13" spans="1:11" x14ac:dyDescent="0.25">
      <c r="A13" s="43"/>
      <c r="G13" s="47"/>
      <c r="I13" s="45" t="s">
        <v>29</v>
      </c>
      <c r="J13" s="46" t="str">
        <f t="shared" si="0"/>
        <v>0%</v>
      </c>
    </row>
    <row r="14" spans="1:11" x14ac:dyDescent="0.25">
      <c r="A14" s="43"/>
      <c r="G14" s="47"/>
      <c r="I14" s="45" t="s">
        <v>30</v>
      </c>
      <c r="J14" s="46" t="str">
        <f t="shared" si="0"/>
        <v>0%</v>
      </c>
    </row>
    <row r="15" spans="1:11" x14ac:dyDescent="0.25">
      <c r="A15" s="43"/>
      <c r="G15" s="47"/>
      <c r="I15" s="45" t="s">
        <v>31</v>
      </c>
      <c r="J15" s="46" t="str">
        <f t="shared" si="0"/>
        <v>0%</v>
      </c>
    </row>
    <row r="16" spans="1:11" x14ac:dyDescent="0.25">
      <c r="A16" s="43"/>
      <c r="G16" s="47"/>
      <c r="I16" s="45" t="s">
        <v>32</v>
      </c>
      <c r="J16" s="46" t="str">
        <f t="shared" si="0"/>
        <v>0%</v>
      </c>
    </row>
    <row r="17" spans="1:10" ht="13.8" thickBot="1" x14ac:dyDescent="0.3">
      <c r="A17" s="43"/>
      <c r="G17" s="47"/>
      <c r="I17" s="48" t="s">
        <v>33</v>
      </c>
      <c r="J17" s="49" t="str">
        <f t="shared" si="0"/>
        <v>0%</v>
      </c>
    </row>
    <row r="18" spans="1:10" x14ac:dyDescent="0.25">
      <c r="A18" s="43"/>
      <c r="G18" s="47"/>
      <c r="I18" s="50" t="s">
        <v>52</v>
      </c>
      <c r="J18" s="51"/>
    </row>
    <row r="19" spans="1:10" x14ac:dyDescent="0.25">
      <c r="A19" s="43"/>
      <c r="G19" s="47"/>
    </row>
    <row r="20" spans="1:10" x14ac:dyDescent="0.25">
      <c r="A20" s="43"/>
      <c r="G20" s="47"/>
    </row>
    <row r="21" spans="1:10" x14ac:dyDescent="0.25">
      <c r="A21" s="43"/>
      <c r="G21" s="47"/>
    </row>
    <row r="22" spans="1:10" x14ac:dyDescent="0.25">
      <c r="A22" s="43"/>
      <c r="G22" s="47"/>
    </row>
    <row r="23" spans="1:10" ht="13.8" thickBot="1" x14ac:dyDescent="0.3">
      <c r="A23" s="52"/>
      <c r="B23" s="53"/>
      <c r="C23" s="53"/>
      <c r="D23" s="53"/>
      <c r="E23" s="53"/>
      <c r="F23" s="53"/>
      <c r="G23" s="54"/>
    </row>
    <row r="25" spans="1:10" x14ac:dyDescent="0.25">
      <c r="A25" s="42" t="s">
        <v>46</v>
      </c>
      <c r="B25" s="42"/>
      <c r="C25" s="42"/>
      <c r="D25" s="42"/>
      <c r="E25" s="42"/>
      <c r="F25" s="42"/>
      <c r="G25" s="42"/>
    </row>
    <row r="26" spans="1:10" x14ac:dyDescent="0.25">
      <c r="A26" s="42" t="s">
        <v>77</v>
      </c>
      <c r="B26" s="42"/>
      <c r="C26" s="42"/>
      <c r="D26" s="42"/>
      <c r="E26" s="42"/>
      <c r="F26" s="42"/>
      <c r="G26" s="42"/>
    </row>
    <row r="27" spans="1:10" x14ac:dyDescent="0.25">
      <c r="A27" s="42" t="s">
        <v>73</v>
      </c>
      <c r="B27" s="42"/>
      <c r="C27" s="42"/>
      <c r="D27" s="42"/>
      <c r="E27" s="42"/>
      <c r="F27" s="42"/>
      <c r="G27" s="42"/>
    </row>
    <row r="28" spans="1:10" x14ac:dyDescent="0.25">
      <c r="A28" s="42" t="s">
        <v>74</v>
      </c>
    </row>
  </sheetData>
  <conditionalFormatting sqref="J2:J17">
    <cfRule type="containsText" dxfId="1" priority="1" operator="containsText" text="0%">
      <formula>NOT(ISERROR(SEARCH("0%",J2)))</formula>
    </cfRule>
    <cfRule type="cellIs" dxfId="0" priority="2" operator="equal">
      <formula>1</formula>
    </cfRule>
  </conditionalFormatting>
  <dataValidations count="1">
    <dataValidation type="list" allowBlank="1" showInputMessage="1" showErrorMessage="1" sqref="A2:A23" xr:uid="{A30D21F5-7852-47B8-88ED-1E7EAFA6FEFF}">
      <formula1>$I$2:$I$17</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9045B25B1A9C24085C3F0F69FB7DE2C" ma:contentTypeVersion="5" ma:contentTypeDescription="Create a new document." ma:contentTypeScope="" ma:versionID="71cd11837fe6133c6be3ae75db95be85">
  <xsd:schema xmlns:xsd="http://www.w3.org/2001/XMLSchema" xmlns:xs="http://www.w3.org/2001/XMLSchema" xmlns:p="http://schemas.microsoft.com/office/2006/metadata/properties" xmlns:ns1="http://schemas.microsoft.com/sharepoint/v3" xmlns:ns2="edcb0d8a-1a61-4e0f-82ac-010d7d997f07" xmlns:ns3="66aca693-bb98-463b-ad00-c43ed181dbd9" targetNamespace="http://schemas.microsoft.com/office/2006/metadata/properties" ma:root="true" ma:fieldsID="a55cc224f831d93908a6e8a63c3361c3" ns1:_="" ns2:_="" ns3:_="">
    <xsd:import namespace="http://schemas.microsoft.com/sharepoint/v3"/>
    <xsd:import namespace="edcb0d8a-1a61-4e0f-82ac-010d7d997f07"/>
    <xsd:import namespace="66aca693-bb98-463b-ad00-c43ed181dbd9"/>
    <xsd:element name="properties">
      <xsd:complexType>
        <xsd:sequence>
          <xsd:element name="documentManagement">
            <xsd:complexType>
              <xsd:all>
                <xsd:element ref="ns1:PublishingStartDate" minOccurs="0"/>
                <xsd:element ref="ns1:PublishingExpirationDate" minOccurs="0"/>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dcb0d8a-1a61-4e0f-82ac-010d7d997f07"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aca693-bb98-463b-ad00-c43ed181dbd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A82ECEF-9FCC-4546-8472-6E58DA63BCDF}">
  <ds:schemaRefs>
    <ds:schemaRef ds:uri="http://schemas.microsoft.com/sharepoint/v3/contenttype/forms"/>
  </ds:schemaRefs>
</ds:datastoreItem>
</file>

<file path=customXml/itemProps2.xml><?xml version="1.0" encoding="utf-8"?>
<ds:datastoreItem xmlns:ds="http://schemas.openxmlformats.org/officeDocument/2006/customXml" ds:itemID="{99426D96-9F95-4A0B-B635-719F407184FB}">
  <ds:schemaRefs>
    <ds:schemaRef ds:uri="http://schemas.microsoft.com/office/2006/documentManagement/types"/>
    <ds:schemaRef ds:uri="66aca693-bb98-463b-ad00-c43ed181dbd9"/>
    <ds:schemaRef ds:uri="http://purl.org/dc/elements/1.1/"/>
    <ds:schemaRef ds:uri="http://schemas.microsoft.com/office/2006/metadata/properties"/>
    <ds:schemaRef ds:uri="http://schemas.microsoft.com/sharepoint/v3"/>
    <ds:schemaRef ds:uri="edcb0d8a-1a61-4e0f-82ac-010d7d997f07"/>
    <ds:schemaRef ds:uri="http://purl.org/dc/terms/"/>
    <ds:schemaRef ds:uri="http://schemas.openxmlformats.org/package/2006/metadata/core-properti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C2CB1865-A65F-42F5-BC8B-BDD42D5D67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cb0d8a-1a61-4e0f-82ac-010d7d997f07"/>
    <ds:schemaRef ds:uri="66aca693-bb98-463b-ad00-c43ed181db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Variable PPA</vt:lpstr>
      <vt:lpstr>Indices Proposal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Lewis, Tiedra</dc:creator>
  <cp:keywords/>
  <dc:description/>
  <cp:lastModifiedBy>Harrison, George</cp:lastModifiedBy>
  <cp:revision/>
  <dcterms:created xsi:type="dcterms:W3CDTF">2022-08-15T20:38:16Z</dcterms:created>
  <dcterms:modified xsi:type="dcterms:W3CDTF">2022-10-10T16:34:49Z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0x010100D9045B25B1A9C24085C3F0F69FB7DE2C</vt:lpwstr>
  </property>
  <property fmtid="{D5CDD505-2E9C-101B-9397-08002B2CF9AE}" pid="3" name="MSIP_Label_4391f082-e357-48ae-be1c-7e151bab59c6_Enabled">
    <vt:lpwstr>true</vt:lpwstr>
  </property>
  <property fmtid="{D5CDD505-2E9C-101B-9397-08002B2CF9AE}" pid="4" name="MSIP_Label_4391f082-e357-48ae-be1c-7e151bab59c6_SetDate">
    <vt:lpwstr>2022-09-05T18:16:13Z</vt:lpwstr>
  </property>
  <property fmtid="{D5CDD505-2E9C-101B-9397-08002B2CF9AE}" pid="5" name="MSIP_Label_4391f082-e357-48ae-be1c-7e151bab59c6_Method">
    <vt:lpwstr>Standard</vt:lpwstr>
  </property>
  <property fmtid="{D5CDD505-2E9C-101B-9397-08002B2CF9AE}" pid="6" name="MSIP_Label_4391f082-e357-48ae-be1c-7e151bab59c6_Name">
    <vt:lpwstr>4391f082-e357-48ae-be1c-7e151bab59c6</vt:lpwstr>
  </property>
  <property fmtid="{D5CDD505-2E9C-101B-9397-08002B2CF9AE}" pid="7" name="MSIP_Label_4391f082-e357-48ae-be1c-7e151bab59c6_SiteId">
    <vt:lpwstr>e0c13469-6a2d-4ac3-835b-8ec9ed03c9a7</vt:lpwstr>
  </property>
  <property fmtid="{D5CDD505-2E9C-101B-9397-08002B2CF9AE}" pid="8" name="MSIP_Label_4391f082-e357-48ae-be1c-7e151bab59c6_ActionId">
    <vt:lpwstr>b5228707-f05b-4c09-972f-6d7845c4da72</vt:lpwstr>
  </property>
  <property fmtid="{D5CDD505-2E9C-101B-9397-08002B2CF9AE}" pid="9" name="MSIP_Label_4391f082-e357-48ae-be1c-7e151bab59c6_ContentBits">
    <vt:lpwstr>0</vt:lpwstr>
  </property>
</Properties>
</file>